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timokhin\Documents\Нахабино\ТЗ\"/>
    </mc:Choice>
  </mc:AlternateContent>
  <bookViews>
    <workbookView xWindow="0" yWindow="0" windowWidth="19250" windowHeight="9540" firstSheet="2" activeTab="2"/>
  </bookViews>
  <sheets>
    <sheet name="корп14" sheetId="9" state="hidden" r:id="rId1"/>
    <sheet name="корп.13" sheetId="22" state="hidden" r:id="rId2"/>
    <sheet name="КП краны" sheetId="23" r:id="rId3"/>
  </sheets>
  <definedNames>
    <definedName name="_xlnm._FilterDatabase" localSheetId="1" hidden="1">корп.13!$A$7:$J$218</definedName>
    <definedName name="_xlnm._FilterDatabase" localSheetId="2" hidden="1">'КП краны'!$A$27:$H$27</definedName>
    <definedName name="_xlnm.Print_Titles" localSheetId="2">'КП краны'!$3:$5</definedName>
    <definedName name="_xlnm.Print_Area" localSheetId="1">корп.13!$A$1:$J$256</definedName>
    <definedName name="_xlnm.Print_Area" localSheetId="2">'КП краны'!$A$1:$H$31</definedName>
  </definedNames>
  <calcPr calcId="162913"/>
</workbook>
</file>

<file path=xl/calcChain.xml><?xml version="1.0" encoding="utf-8"?>
<calcChain xmlns="http://schemas.openxmlformats.org/spreadsheetml/2006/main">
  <c r="E13" i="23" l="1"/>
  <c r="F27" i="23" l="1"/>
  <c r="I216" i="22" l="1"/>
  <c r="H216" i="22"/>
  <c r="G216" i="22"/>
  <c r="I215" i="22"/>
  <c r="H215" i="22"/>
  <c r="G215" i="22"/>
  <c r="I214" i="22"/>
  <c r="H214" i="22"/>
  <c r="G214" i="22"/>
  <c r="I213" i="22"/>
  <c r="H213" i="22"/>
  <c r="G213" i="22"/>
  <c r="I212" i="22"/>
  <c r="H212" i="22"/>
  <c r="G212" i="22"/>
  <c r="I210" i="22"/>
  <c r="H210" i="22"/>
  <c r="G210" i="22"/>
  <c r="I209" i="22"/>
  <c r="H209" i="22"/>
  <c r="G209" i="22"/>
  <c r="I207" i="22"/>
  <c r="H207" i="22"/>
  <c r="G207" i="22"/>
  <c r="I206" i="22"/>
  <c r="H206" i="22"/>
  <c r="G206" i="22"/>
  <c r="I205" i="22"/>
  <c r="H205" i="22"/>
  <c r="G205" i="22"/>
  <c r="I204" i="22"/>
  <c r="H204" i="22"/>
  <c r="G204" i="22"/>
  <c r="I202" i="22"/>
  <c r="H202" i="22"/>
  <c r="G202" i="22"/>
  <c r="I201" i="22"/>
  <c r="H201" i="22"/>
  <c r="G201" i="22"/>
  <c r="I200" i="22"/>
  <c r="H200" i="22"/>
  <c r="G200" i="22"/>
  <c r="I199" i="22"/>
  <c r="H199" i="22"/>
  <c r="G199" i="22"/>
  <c r="I198" i="22"/>
  <c r="H198" i="22"/>
  <c r="G198" i="22"/>
  <c r="I197" i="22"/>
  <c r="H197" i="22"/>
  <c r="G197" i="22"/>
  <c r="I195" i="22"/>
  <c r="H195" i="22"/>
  <c r="G195" i="22"/>
  <c r="I193" i="22"/>
  <c r="H193" i="22"/>
  <c r="G193" i="22"/>
  <c r="I192" i="22"/>
  <c r="H192" i="22"/>
  <c r="G192" i="22"/>
  <c r="I189" i="22"/>
  <c r="H189" i="22"/>
  <c r="G189" i="22"/>
  <c r="I188" i="22"/>
  <c r="H188" i="22"/>
  <c r="G188" i="22"/>
  <c r="I187" i="22"/>
  <c r="H187" i="22"/>
  <c r="G187" i="22"/>
  <c r="I185" i="22"/>
  <c r="H185" i="22"/>
  <c r="G185" i="22"/>
  <c r="I184" i="22"/>
  <c r="H184" i="22"/>
  <c r="G184" i="22"/>
  <c r="I183" i="22"/>
  <c r="H183" i="22"/>
  <c r="G183" i="22"/>
  <c r="I181" i="22"/>
  <c r="H181" i="22"/>
  <c r="G181" i="22"/>
  <c r="I180" i="22"/>
  <c r="H180" i="22"/>
  <c r="G180" i="22"/>
  <c r="I179" i="22"/>
  <c r="H179" i="22"/>
  <c r="G179" i="22"/>
  <c r="I178" i="22"/>
  <c r="H178" i="22"/>
  <c r="G178" i="22"/>
  <c r="I175" i="22"/>
  <c r="H175" i="22"/>
  <c r="G175" i="22"/>
  <c r="I174" i="22"/>
  <c r="H174" i="22"/>
  <c r="G174" i="22"/>
  <c r="I173" i="22"/>
  <c r="H173" i="22"/>
  <c r="G173" i="22"/>
  <c r="I171" i="22"/>
  <c r="H171" i="22"/>
  <c r="G171" i="22"/>
  <c r="I170" i="22"/>
  <c r="H170" i="22"/>
  <c r="G170" i="22"/>
  <c r="I169" i="22"/>
  <c r="H169" i="22"/>
  <c r="G169" i="22"/>
  <c r="I166" i="22"/>
  <c r="I165" i="22" s="1"/>
  <c r="H166" i="22"/>
  <c r="H165" i="22" s="1"/>
  <c r="G166" i="22"/>
  <c r="I164" i="22"/>
  <c r="H164" i="22"/>
  <c r="G164" i="22"/>
  <c r="I163" i="22"/>
  <c r="H163" i="22"/>
  <c r="G163" i="22"/>
  <c r="I162" i="22"/>
  <c r="H162" i="22"/>
  <c r="G162" i="22"/>
  <c r="I161" i="22"/>
  <c r="H161" i="22"/>
  <c r="G161" i="22"/>
  <c r="I160" i="22"/>
  <c r="H160" i="22"/>
  <c r="G160" i="22"/>
  <c r="I158" i="22"/>
  <c r="H158" i="22"/>
  <c r="G158" i="22"/>
  <c r="I157" i="22"/>
  <c r="H157" i="22"/>
  <c r="G157" i="22"/>
  <c r="I156" i="22"/>
  <c r="H156" i="22"/>
  <c r="G156" i="22"/>
  <c r="I155" i="22"/>
  <c r="H155" i="22"/>
  <c r="G155" i="22"/>
  <c r="I152" i="22"/>
  <c r="H152" i="22"/>
  <c r="G152" i="22"/>
  <c r="I151" i="22"/>
  <c r="H151" i="22"/>
  <c r="G151" i="22"/>
  <c r="I150" i="22"/>
  <c r="H150" i="22"/>
  <c r="G150" i="22"/>
  <c r="I149" i="22"/>
  <c r="H149" i="22"/>
  <c r="G149" i="22"/>
  <c r="I148" i="22"/>
  <c r="H148" i="22"/>
  <c r="G148" i="22"/>
  <c r="I147" i="22"/>
  <c r="H147" i="22"/>
  <c r="G147" i="22"/>
  <c r="I146" i="22"/>
  <c r="H146" i="22"/>
  <c r="G146" i="22"/>
  <c r="I145" i="22"/>
  <c r="H145" i="22"/>
  <c r="G145" i="22"/>
  <c r="I143" i="22"/>
  <c r="H143" i="22"/>
  <c r="G143" i="22"/>
  <c r="I141" i="22"/>
  <c r="H141" i="22"/>
  <c r="G141" i="22"/>
  <c r="I140" i="22"/>
  <c r="H140" i="22"/>
  <c r="G140" i="22"/>
  <c r="I139" i="22"/>
  <c r="H139" i="22"/>
  <c r="G139" i="22"/>
  <c r="I137" i="22"/>
  <c r="H137" i="22"/>
  <c r="G137" i="22"/>
  <c r="I136" i="22"/>
  <c r="H136" i="22"/>
  <c r="G136" i="22"/>
  <c r="I134" i="22"/>
  <c r="H134" i="22"/>
  <c r="G134" i="22"/>
  <c r="I133" i="22"/>
  <c r="H133" i="22"/>
  <c r="G133" i="22"/>
  <c r="I132" i="22"/>
  <c r="H132" i="22"/>
  <c r="G132" i="22"/>
  <c r="I129" i="22"/>
  <c r="H129" i="22"/>
  <c r="G129" i="22"/>
  <c r="I128" i="22"/>
  <c r="H128" i="22"/>
  <c r="G128" i="22"/>
  <c r="I127" i="22"/>
  <c r="H127" i="22"/>
  <c r="G127" i="22"/>
  <c r="I126" i="22"/>
  <c r="H126" i="22"/>
  <c r="G126" i="22"/>
  <c r="I125" i="22"/>
  <c r="H125" i="22"/>
  <c r="G125" i="22"/>
  <c r="I124" i="22"/>
  <c r="H124" i="22"/>
  <c r="G124" i="22"/>
  <c r="I122" i="22"/>
  <c r="H122" i="22"/>
  <c r="G122" i="22"/>
  <c r="I121" i="22"/>
  <c r="H121" i="22"/>
  <c r="G121" i="22"/>
  <c r="I120" i="22"/>
  <c r="H120" i="22"/>
  <c r="G120" i="22"/>
  <c r="I118" i="22"/>
  <c r="H118" i="22"/>
  <c r="G118" i="22"/>
  <c r="I117" i="22"/>
  <c r="H117" i="22"/>
  <c r="G117" i="22"/>
  <c r="I116" i="22"/>
  <c r="H116" i="22"/>
  <c r="G116" i="22"/>
  <c r="I115" i="22"/>
  <c r="H115" i="22"/>
  <c r="G115" i="22"/>
  <c r="I112" i="22"/>
  <c r="H112" i="22"/>
  <c r="G112" i="22"/>
  <c r="I111" i="22"/>
  <c r="H111" i="22"/>
  <c r="G111" i="22"/>
  <c r="I110" i="22"/>
  <c r="H110" i="22"/>
  <c r="G110" i="22"/>
  <c r="I108" i="22"/>
  <c r="H108" i="22"/>
  <c r="G108" i="22"/>
  <c r="I107" i="22"/>
  <c r="H107" i="22"/>
  <c r="G107" i="22"/>
  <c r="I106" i="22"/>
  <c r="H106" i="22"/>
  <c r="G106" i="22"/>
  <c r="I105" i="22"/>
  <c r="H105" i="22"/>
  <c r="G105" i="22"/>
  <c r="I104" i="22"/>
  <c r="H104" i="22"/>
  <c r="G104" i="22"/>
  <c r="I101" i="22"/>
  <c r="H101" i="22"/>
  <c r="G101" i="22"/>
  <c r="I100" i="22"/>
  <c r="H100" i="22"/>
  <c r="G100" i="22"/>
  <c r="I99" i="22"/>
  <c r="H99" i="22"/>
  <c r="G99" i="22"/>
  <c r="I98" i="22"/>
  <c r="H98" i="22"/>
  <c r="G98" i="22"/>
  <c r="I97" i="22"/>
  <c r="H97" i="22"/>
  <c r="G97" i="22"/>
  <c r="I96" i="22"/>
  <c r="H96" i="22"/>
  <c r="G96" i="22"/>
  <c r="I95" i="22"/>
  <c r="H95" i="22"/>
  <c r="G95" i="22"/>
  <c r="I94" i="22"/>
  <c r="H94" i="22"/>
  <c r="G94" i="22"/>
  <c r="I92" i="22"/>
  <c r="H92" i="22"/>
  <c r="G92" i="22"/>
  <c r="I90" i="22"/>
  <c r="H90" i="22"/>
  <c r="G90" i="22"/>
  <c r="I89" i="22"/>
  <c r="H89" i="22"/>
  <c r="G89" i="22"/>
  <c r="I88" i="22"/>
  <c r="H88" i="22"/>
  <c r="G88" i="22"/>
  <c r="I87" i="22"/>
  <c r="H87" i="22"/>
  <c r="G87" i="22"/>
  <c r="I85" i="22"/>
  <c r="H85" i="22"/>
  <c r="G85" i="22"/>
  <c r="I84" i="22"/>
  <c r="H84" i="22"/>
  <c r="G84" i="22"/>
  <c r="I83" i="22"/>
  <c r="H83" i="22"/>
  <c r="G83" i="22"/>
  <c r="I82" i="22"/>
  <c r="H82" i="22"/>
  <c r="G82" i="22"/>
  <c r="I81" i="22"/>
  <c r="H81" i="22"/>
  <c r="G81" i="22"/>
  <c r="I78" i="22"/>
  <c r="H78" i="22"/>
  <c r="G78" i="22"/>
  <c r="I77" i="22"/>
  <c r="H77" i="22"/>
  <c r="G77" i="22"/>
  <c r="I76" i="22"/>
  <c r="H76" i="22"/>
  <c r="G76" i="22"/>
  <c r="I75" i="22"/>
  <c r="H75" i="22"/>
  <c r="G75" i="22"/>
  <c r="I73" i="22"/>
  <c r="H73" i="22"/>
  <c r="G73" i="22"/>
  <c r="I72" i="22"/>
  <c r="H72" i="22"/>
  <c r="G72" i="22"/>
  <c r="I71" i="22"/>
  <c r="H71" i="22"/>
  <c r="G71" i="22"/>
  <c r="I70" i="22"/>
  <c r="H70" i="22"/>
  <c r="G70" i="22"/>
  <c r="I69" i="22"/>
  <c r="H69" i="22"/>
  <c r="G69" i="22"/>
  <c r="I68" i="22"/>
  <c r="H68" i="22"/>
  <c r="G68" i="22"/>
  <c r="I65" i="22"/>
  <c r="H65" i="22"/>
  <c r="G65" i="22"/>
  <c r="I64" i="22"/>
  <c r="H64" i="22"/>
  <c r="G64" i="22"/>
  <c r="I63" i="22"/>
  <c r="H63" i="22"/>
  <c r="G63" i="22"/>
  <c r="I62" i="22"/>
  <c r="H62" i="22"/>
  <c r="G62" i="22"/>
  <c r="I61" i="22"/>
  <c r="H61" i="22"/>
  <c r="G61" i="22"/>
  <c r="I60" i="22"/>
  <c r="H60" i="22"/>
  <c r="G60" i="22"/>
  <c r="I59" i="22"/>
  <c r="H59" i="22"/>
  <c r="G59" i="22"/>
  <c r="I58" i="22"/>
  <c r="H58" i="22"/>
  <c r="G58" i="22"/>
  <c r="I57" i="22"/>
  <c r="H57" i="22"/>
  <c r="G57" i="22"/>
  <c r="I56" i="22"/>
  <c r="H56" i="22"/>
  <c r="G56" i="22"/>
  <c r="I55" i="22"/>
  <c r="H55" i="22"/>
  <c r="G55" i="22"/>
  <c r="I54" i="22"/>
  <c r="H54" i="22"/>
  <c r="G54" i="22"/>
  <c r="I53" i="22"/>
  <c r="H53" i="22"/>
  <c r="G53" i="22"/>
  <c r="I52" i="22"/>
  <c r="H52" i="22"/>
  <c r="G52" i="22"/>
  <c r="I51" i="22"/>
  <c r="H51" i="22"/>
  <c r="G51" i="22"/>
  <c r="I50" i="22"/>
  <c r="H50" i="22"/>
  <c r="G50" i="22"/>
  <c r="I49" i="22"/>
  <c r="H49" i="22"/>
  <c r="G49" i="22"/>
  <c r="I48" i="22"/>
  <c r="H48" i="22"/>
  <c r="G48" i="22"/>
  <c r="I47" i="22"/>
  <c r="H47" i="22"/>
  <c r="G47" i="22"/>
  <c r="I45" i="22"/>
  <c r="H45" i="22"/>
  <c r="G45" i="22"/>
  <c r="I44" i="22"/>
  <c r="H44" i="22"/>
  <c r="G44" i="22"/>
  <c r="I43" i="22"/>
  <c r="H43" i="22"/>
  <c r="G43" i="22"/>
  <c r="I42" i="22"/>
  <c r="H42" i="22"/>
  <c r="G42" i="22"/>
  <c r="I41" i="22"/>
  <c r="H41" i="22"/>
  <c r="G41" i="22"/>
  <c r="I40" i="22"/>
  <c r="H40" i="22"/>
  <c r="G40" i="22"/>
  <c r="I39" i="22"/>
  <c r="H39" i="22"/>
  <c r="G39" i="22"/>
  <c r="G38" i="22"/>
  <c r="D38" i="22"/>
  <c r="H38" i="22" s="1"/>
  <c r="I37" i="22"/>
  <c r="H37" i="22"/>
  <c r="G37" i="22"/>
  <c r="I36" i="22"/>
  <c r="H36" i="22"/>
  <c r="G36" i="22"/>
  <c r="I35" i="22"/>
  <c r="H35" i="22"/>
  <c r="G35" i="22"/>
  <c r="I33" i="22"/>
  <c r="H33" i="22"/>
  <c r="G33" i="22"/>
  <c r="I32" i="22"/>
  <c r="H32" i="22"/>
  <c r="G32" i="22"/>
  <c r="I31" i="22"/>
  <c r="H31" i="22"/>
  <c r="G31" i="22"/>
  <c r="I30" i="22"/>
  <c r="H30" i="22"/>
  <c r="G30" i="22"/>
  <c r="I29" i="22"/>
  <c r="H29" i="22"/>
  <c r="G29" i="22"/>
  <c r="I28" i="22"/>
  <c r="H28" i="22"/>
  <c r="G28" i="22"/>
  <c r="I27" i="22"/>
  <c r="H27" i="22"/>
  <c r="G27" i="22"/>
  <c r="I26" i="22"/>
  <c r="H26" i="22"/>
  <c r="G26" i="22"/>
  <c r="I25" i="22"/>
  <c r="H25" i="22"/>
  <c r="G25" i="22"/>
  <c r="I23" i="22"/>
  <c r="H23" i="22"/>
  <c r="G23" i="22"/>
  <c r="I22" i="22"/>
  <c r="H22" i="22"/>
  <c r="G22" i="22"/>
  <c r="I20" i="22"/>
  <c r="H20" i="22"/>
  <c r="G20" i="22"/>
  <c r="I19" i="22"/>
  <c r="H19" i="22"/>
  <c r="G19" i="22"/>
  <c r="I18" i="22"/>
  <c r="H18" i="22"/>
  <c r="G18" i="22"/>
  <c r="I17" i="22"/>
  <c r="H17" i="22"/>
  <c r="G17" i="22"/>
  <c r="I16" i="22"/>
  <c r="H16" i="22"/>
  <c r="G16" i="22"/>
  <c r="I15" i="22"/>
  <c r="H15" i="22"/>
  <c r="G15" i="22"/>
  <c r="I14" i="22"/>
  <c r="H14" i="22"/>
  <c r="G14" i="22"/>
  <c r="I13" i="22"/>
  <c r="H13" i="22"/>
  <c r="G13" i="22"/>
  <c r="I12" i="22"/>
  <c r="H12" i="22"/>
  <c r="G12" i="22"/>
  <c r="I11" i="22"/>
  <c r="H11" i="22"/>
  <c r="G11" i="22"/>
  <c r="I10" i="22"/>
  <c r="H10" i="22"/>
  <c r="G10" i="22"/>
  <c r="I9" i="22"/>
  <c r="H9" i="22"/>
  <c r="G9" i="22"/>
  <c r="J105" i="22" l="1"/>
  <c r="J110" i="22"/>
  <c r="J128" i="22"/>
  <c r="I21" i="22"/>
  <c r="I186" i="22"/>
  <c r="I208" i="22"/>
  <c r="I196" i="22"/>
  <c r="I176" i="22"/>
  <c r="J62" i="22"/>
  <c r="J108" i="22"/>
  <c r="J129" i="22"/>
  <c r="I203" i="22"/>
  <c r="H24" i="22"/>
  <c r="I24" i="22"/>
  <c r="J101" i="22"/>
  <c r="J112" i="22"/>
  <c r="J127" i="22"/>
  <c r="H167" i="22"/>
  <c r="I46" i="22"/>
  <c r="J100" i="22"/>
  <c r="J111" i="22"/>
  <c r="J117" i="22"/>
  <c r="I159" i="22"/>
  <c r="I167" i="22"/>
  <c r="J151" i="22"/>
  <c r="J180" i="22"/>
  <c r="J183" i="22"/>
  <c r="J166" i="22"/>
  <c r="J165" i="22" s="1"/>
  <c r="J132" i="22"/>
  <c r="J133" i="22"/>
  <c r="J134" i="22"/>
  <c r="J136" i="22"/>
  <c r="J140" i="22"/>
  <c r="J188" i="22"/>
  <c r="J192" i="22"/>
  <c r="J193" i="22"/>
  <c r="J213" i="22"/>
  <c r="J215" i="22"/>
  <c r="J216" i="22"/>
  <c r="J9" i="22"/>
  <c r="J10" i="22"/>
  <c r="J11" i="22"/>
  <c r="J14" i="22"/>
  <c r="J17" i="22"/>
  <c r="J18" i="22"/>
  <c r="J19" i="22"/>
  <c r="J20" i="22"/>
  <c r="J47" i="22"/>
  <c r="J48" i="22"/>
  <c r="J49" i="22"/>
  <c r="J50" i="22"/>
  <c r="J53" i="22"/>
  <c r="J56" i="22"/>
  <c r="J57" i="22"/>
  <c r="J58" i="22"/>
  <c r="J59" i="22"/>
  <c r="J31" i="22"/>
  <c r="J73" i="22"/>
  <c r="J90" i="22"/>
  <c r="J97" i="22"/>
  <c r="J209" i="22"/>
  <c r="H208" i="22"/>
  <c r="J35" i="22"/>
  <c r="J36" i="22"/>
  <c r="J37" i="22"/>
  <c r="J76" i="22"/>
  <c r="J77" i="22"/>
  <c r="J78" i="22"/>
  <c r="J81" i="22"/>
  <c r="J84" i="22"/>
  <c r="J85" i="22"/>
  <c r="J87" i="22"/>
  <c r="J124" i="22"/>
  <c r="J155" i="22"/>
  <c r="J156" i="22"/>
  <c r="J160" i="22"/>
  <c r="J161" i="22"/>
  <c r="J162" i="22"/>
  <c r="J163" i="22"/>
  <c r="J202" i="22"/>
  <c r="H46" i="22"/>
  <c r="I154" i="22"/>
  <c r="J206" i="22"/>
  <c r="I119" i="22"/>
  <c r="J25" i="22"/>
  <c r="J26" i="22"/>
  <c r="J27" i="22"/>
  <c r="J28" i="22"/>
  <c r="J40" i="22"/>
  <c r="J41" i="22"/>
  <c r="J42" i="22"/>
  <c r="J43" i="22"/>
  <c r="J65" i="22"/>
  <c r="J68" i="22"/>
  <c r="J69" i="22"/>
  <c r="J70" i="22"/>
  <c r="J94" i="22"/>
  <c r="I102" i="22"/>
  <c r="J120" i="22"/>
  <c r="J121" i="22"/>
  <c r="H131" i="22"/>
  <c r="H130" i="22" s="1"/>
  <c r="I131" i="22"/>
  <c r="I130" i="22" s="1"/>
  <c r="J145" i="22"/>
  <c r="J146" i="22"/>
  <c r="J147" i="22"/>
  <c r="J148" i="22"/>
  <c r="H159" i="22"/>
  <c r="J175" i="22"/>
  <c r="J178" i="22"/>
  <c r="J185" i="22"/>
  <c r="J189" i="22"/>
  <c r="J195" i="22"/>
  <c r="J198" i="22"/>
  <c r="J200" i="22"/>
  <c r="J201" i="22"/>
  <c r="J15" i="22"/>
  <c r="I8" i="22"/>
  <c r="J12" i="22"/>
  <c r="J13" i="22"/>
  <c r="J22" i="22"/>
  <c r="J23" i="22"/>
  <c r="J29" i="22"/>
  <c r="J30" i="22"/>
  <c r="J44" i="22"/>
  <c r="J45" i="22"/>
  <c r="J51" i="22"/>
  <c r="J52" i="22"/>
  <c r="J60" i="22"/>
  <c r="J61" i="22"/>
  <c r="I66" i="22"/>
  <c r="J71" i="22"/>
  <c r="J72" i="22"/>
  <c r="J88" i="22"/>
  <c r="J89" i="22"/>
  <c r="H93" i="22"/>
  <c r="I93" i="22"/>
  <c r="J95" i="22"/>
  <c r="J96" i="22"/>
  <c r="J104" i="22"/>
  <c r="J115" i="22"/>
  <c r="J116" i="22"/>
  <c r="J122" i="22"/>
  <c r="J137" i="22"/>
  <c r="J139" i="22"/>
  <c r="J149" i="22"/>
  <c r="J150" i="22"/>
  <c r="J157" i="22"/>
  <c r="J158" i="22"/>
  <c r="J164" i="22"/>
  <c r="J170" i="22"/>
  <c r="J171" i="22"/>
  <c r="J173" i="22"/>
  <c r="J174" i="22"/>
  <c r="J187" i="22"/>
  <c r="I190" i="22"/>
  <c r="J199" i="22"/>
  <c r="J214" i="22"/>
  <c r="J210" i="22"/>
  <c r="J16" i="22"/>
  <c r="J32" i="22"/>
  <c r="J33" i="22"/>
  <c r="J39" i="22"/>
  <c r="J54" i="22"/>
  <c r="J55" i="22"/>
  <c r="J63" i="22"/>
  <c r="J64" i="22"/>
  <c r="J75" i="22"/>
  <c r="H79" i="22"/>
  <c r="I79" i="22"/>
  <c r="J82" i="22"/>
  <c r="J83" i="22"/>
  <c r="J92" i="22"/>
  <c r="J98" i="22"/>
  <c r="J99" i="22"/>
  <c r="J106" i="22"/>
  <c r="J107" i="22"/>
  <c r="I113" i="22"/>
  <c r="J118" i="22"/>
  <c r="J125" i="22"/>
  <c r="J126" i="22"/>
  <c r="J141" i="22"/>
  <c r="J143" i="22"/>
  <c r="J152" i="22"/>
  <c r="J179" i="22"/>
  <c r="J181" i="22"/>
  <c r="J184" i="22"/>
  <c r="J197" i="22"/>
  <c r="J204" i="22"/>
  <c r="J205" i="22"/>
  <c r="J207" i="22"/>
  <c r="J212" i="22"/>
  <c r="H34" i="22"/>
  <c r="I38" i="22"/>
  <c r="J38" i="22" s="1"/>
  <c r="J169" i="22"/>
  <c r="H102" i="22"/>
  <c r="H119" i="22"/>
  <c r="H154" i="22"/>
  <c r="H8" i="22"/>
  <c r="H21" i="22"/>
  <c r="H66" i="22"/>
  <c r="H113" i="22"/>
  <c r="H176" i="22"/>
  <c r="H186" i="22"/>
  <c r="H190" i="22"/>
  <c r="H196" i="22"/>
  <c r="H203" i="22"/>
  <c r="J208" i="22" l="1"/>
  <c r="J190" i="22"/>
  <c r="J24" i="22"/>
  <c r="J154" i="22"/>
  <c r="J186" i="22"/>
  <c r="J159" i="22"/>
  <c r="J196" i="22"/>
  <c r="I153" i="22"/>
  <c r="J46" i="22"/>
  <c r="J167" i="22"/>
  <c r="J131" i="22"/>
  <c r="J113" i="22"/>
  <c r="J119" i="22"/>
  <c r="J93" i="22"/>
  <c r="J203" i="22"/>
  <c r="J102" i="22"/>
  <c r="J34" i="22"/>
  <c r="J66" i="22"/>
  <c r="J176" i="22"/>
  <c r="J79" i="22"/>
  <c r="J8" i="22"/>
  <c r="J21" i="22"/>
  <c r="H7" i="22"/>
  <c r="I34" i="22"/>
  <c r="I7" i="22" s="1"/>
  <c r="H153" i="22"/>
  <c r="I217" i="22" l="1"/>
  <c r="J130" i="22"/>
  <c r="J153" i="22"/>
  <c r="J7" i="22"/>
  <c r="H217" i="22"/>
  <c r="J217" i="22" l="1"/>
  <c r="H218" i="22" l="1"/>
</calcChain>
</file>

<file path=xl/sharedStrings.xml><?xml version="1.0" encoding="utf-8"?>
<sst xmlns="http://schemas.openxmlformats.org/spreadsheetml/2006/main" count="847" uniqueCount="510">
  <si>
    <t>№</t>
  </si>
  <si>
    <t>1</t>
  </si>
  <si>
    <t>%</t>
  </si>
  <si>
    <t>2</t>
  </si>
  <si>
    <t>3</t>
  </si>
  <si>
    <t>мес.</t>
  </si>
  <si>
    <t>4</t>
  </si>
  <si>
    <t>5</t>
  </si>
  <si>
    <t>Общий срок выполнения работ</t>
  </si>
  <si>
    <t>Авансирование</t>
  </si>
  <si>
    <t>Вывоз мусора</t>
  </si>
  <si>
    <t>вкл. / компенс.</t>
  </si>
  <si>
    <t>ИТОГО, руб. с НДС:</t>
  </si>
  <si>
    <t>Наименование работ</t>
  </si>
  <si>
    <t>Генподрядные услуги 3 %</t>
  </si>
  <si>
    <t>Наименование организации:</t>
  </si>
  <si>
    <t>Руководитель:</t>
  </si>
  <si>
    <t>Наименование компании, ФИО, моб. тел. уполномоченного представителя</t>
  </si>
  <si>
    <t>СМР</t>
  </si>
  <si>
    <t>¾</t>
  </si>
  <si>
    <t>1.</t>
  </si>
  <si>
    <t>Примечания:</t>
  </si>
  <si>
    <t>Обеспечение суммы резерва качества на гарантийный срок (не менее 5% от стоимости работ)</t>
  </si>
  <si>
    <t>вкл.</t>
  </si>
  <si>
    <t>3.</t>
  </si>
  <si>
    <t>В случае признания победителем тендера обязуемся предоставить выписку из ЕГРЮЛ с датой выписки не позднее 1 месяца до даты подписания договора.</t>
  </si>
  <si>
    <t>4.</t>
  </si>
  <si>
    <t>5.</t>
  </si>
  <si>
    <t>Срок действия данного предложения _________________ (не менее 3 месяцев).</t>
  </si>
  <si>
    <t>В случае признания победителем тендера готовы предоставить банковскую гарантию на сумму запрашиваемого аванса.</t>
  </si>
  <si>
    <t>В случае признания победителем тендера готовы подписать договор подряда по форме Заказчика, который является договором присоединения.</t>
  </si>
  <si>
    <t>Согласны с тем, что резерв качества может быть возвращен нам до истечения гарантийного срока, только если будет предоставлено обеспечение, удовлетворяющее Заказчика (страховка, поручительство 3-го лица, залог и т.п.).</t>
  </si>
  <si>
    <t>Гарантийный срок (не менее 60месяцев с даты ввода объекта)</t>
  </si>
  <si>
    <t>6</t>
  </si>
  <si>
    <t>7</t>
  </si>
  <si>
    <t>Дата официальной регистрации</t>
  </si>
  <si>
    <t>год</t>
  </si>
  <si>
    <t>Численность работающих  (всего/на объекте)</t>
  </si>
  <si>
    <t>чел./чел.</t>
  </si>
  <si>
    <t>8</t>
  </si>
  <si>
    <t>Средний годовой оборот за последний год</t>
  </si>
  <si>
    <t>руб.</t>
  </si>
  <si>
    <t>9.</t>
  </si>
  <si>
    <t>Гражданство рабочих</t>
  </si>
  <si>
    <t>6.</t>
  </si>
  <si>
    <t>Ст-ть единицы, руб. с НДС</t>
  </si>
  <si>
    <t>Основные материалы</t>
  </si>
  <si>
    <t>Всего</t>
  </si>
  <si>
    <t>Ст-ть всего, руб. с НДС</t>
  </si>
  <si>
    <t xml:space="preserve">Водопровод </t>
  </si>
  <si>
    <t>Канализация  в т.ч.</t>
  </si>
  <si>
    <t>сан.-технические приборы и водосмесительная арматура</t>
  </si>
  <si>
    <t>Вентиляция, противодымная защита здания</t>
  </si>
  <si>
    <t>*</t>
  </si>
  <si>
    <t>Спецификация использована для понимания схемы систем ОВ и ВК; стоимость полного комплекса работ определена из расчета на 1 кв. м жилой площади.</t>
  </si>
  <si>
    <t>В данном коммерческом предложении учтены все условия и требования, перечисленные в приглашении к тендеру, все сопутствующие работы и затраты, связанные с выполнением основных видов работ,в том числе затраты на электроэнергию, водоснабжение, охрану строительной техники и материалов, доставку, разгрузку и подъем материалов, все сопутствующие, вспомогательные и прочие материалы,а также сверление отверстий).</t>
  </si>
  <si>
    <t>7.</t>
  </si>
  <si>
    <t xml:space="preserve">Согласны с тем, что закупка, доставка и использование в работе основных материалов будет осуществляться нами по согласованной цене (учитывающей доставку на площадку) и в организации, указанной ООО "Главстрой-СПб", как Заказчиком строительства. </t>
  </si>
  <si>
    <t>Объем работ
 (в соответствии с проектом)</t>
  </si>
  <si>
    <t>Отопление, (без учета стоимости радиаторов)</t>
  </si>
  <si>
    <t>Сумма, руб. с НДС:</t>
  </si>
  <si>
    <t>Коммерческое предложение на выполнение строительно-монтажных работ по внутренним инженерным системам водоснабжения, водоотведения, отопления и вентиляции жилого дома по адресу: пос. Парголово, 4-й Верхний пер., участок 15-1, корпус 14, проект "Северная долина".</t>
  </si>
  <si>
    <t>спецификация 01/12/2008-ПР ВК 14*</t>
  </si>
  <si>
    <t>спецификация 01/12/2008-ПР ВК14*</t>
  </si>
  <si>
    <t>ИНН/КПП</t>
  </si>
  <si>
    <t>р/с</t>
  </si>
  <si>
    <t>кор/с</t>
  </si>
  <si>
    <t>М.П.</t>
  </si>
  <si>
    <t>БИК</t>
  </si>
  <si>
    <t>Реквизиты организации:</t>
  </si>
  <si>
    <t>Адрес:</t>
  </si>
  <si>
    <t>1.1.</t>
  </si>
  <si>
    <t>спецификация 
1-СД/2010-ПР ОВ14.СО*</t>
  </si>
  <si>
    <t>9</t>
  </si>
  <si>
    <t>1.1</t>
  </si>
  <si>
    <t>ВСЕГО, руб. (с НДС 18%):</t>
  </si>
  <si>
    <t>Итого , руб. (с НДС 18%):</t>
  </si>
  <si>
    <t>Ед. Изм.</t>
  </si>
  <si>
    <t>заполняется претендентом</t>
  </si>
  <si>
    <t>Ген. подрядные услуги</t>
  </si>
  <si>
    <t>1,5%</t>
  </si>
  <si>
    <t>5%</t>
  </si>
  <si>
    <t>Гарантийный срок (не менее 60 месяцев)</t>
  </si>
  <si>
    <t>Численность работающих (всего / на объект)</t>
  </si>
  <si>
    <t xml:space="preserve">чел. </t>
  </si>
  <si>
    <t>10</t>
  </si>
  <si>
    <t>Примечание:</t>
  </si>
  <si>
    <t>2. В случае признания победителем тендера готовы предоставить банковскую гарантию на сумму запрашиваемого аванса.</t>
  </si>
  <si>
    <t>3. В случае признания победителем тендера обязуемся предоставить выписку из ЕГРЮЛ с датой выписки не позднее 1 месяца до даты подписания договора.</t>
  </si>
  <si>
    <t xml:space="preserve">Реквизиты организации: </t>
  </si>
  <si>
    <t>Подпись</t>
  </si>
  <si>
    <t>СМР, ПНР</t>
  </si>
  <si>
    <t>6. Объемы указанные в коммерческом предложении посчитаны по предварительной документации для тендера.</t>
  </si>
  <si>
    <t>9. Все  электро-монтажные работы выполнены  в соответствии  с ПУЭ и ПТЭЭП.</t>
  </si>
  <si>
    <t>10. Готовы компенсировать стоимость механизмов, электроэнергии и технической воды.</t>
  </si>
  <si>
    <t>12. Согласны с тем, что закупка, доставка и использование в работе материалов, выделенных в представленном коммерческом предложении,  будут осуществляться нами по согласованной цене (учитывающей доставку на площадку) в организации, указанной ООО "Главстрой-СПб", как Заказчиком строительства. Также согласны, что при заключении договора подряда аналогичный порядок закупки, доставки и использования материалов может быть по желанию ООО "Главстрой-СПб", как Заказчиком строительства, установлен в договоре для любых иных материалов, необходимых для выполнения работ.</t>
  </si>
  <si>
    <t>1.2</t>
  </si>
  <si>
    <t>Коммерческое предложение</t>
  </si>
  <si>
    <t>1.3</t>
  </si>
  <si>
    <t>Монтаж комплектных устройств, в т.ч.:</t>
  </si>
  <si>
    <t>шт</t>
  </si>
  <si>
    <t>Противопожарный щит: панель ЩО70 с АВР, две панели торцевых (окрасить в красный цвет); ППЩ-1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</si>
  <si>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</si>
  <si>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</si>
  <si>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</si>
  <si>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</si>
  <si>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</si>
  <si>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</si>
  <si>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</si>
  <si>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</si>
  <si>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</si>
  <si>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Щит этажный совмещенный, навесной, корпус металлический, IP31 габариты 1000hx960x140, со счетчиками ЛЕ 221.1.R2.D0 - Зшт., на отходящих линиях - ВА47-29/1/50А, тип С - Зшт. (ГОСТ Р 51628-2000 с изм. от 09.03.2004); ЩЭ-3-1 36 УХЛЗ</t>
  </si>
  <si>
    <t>Щит этажный совмещенный, навесной, корпус металлический, IP31 габариты 1000hx960x140, со счетчиками ЛЕ 221.1.R2.D0 - 4-шт., на отходящих линиях - В А/7-29/1/50А, тип С - /шт. (ГОСТ Р 51628-2000 с изм. от 09.03.2004); ЩЗ-4-1 36 УХЛЗ</t>
  </si>
  <si>
    <t>Монтаж  аппаратов напряжения до 1000В</t>
  </si>
  <si>
    <t>2.1</t>
  </si>
  <si>
    <t>Ящик с понижающим трансформатором (тр-р разделительный), 220/36В, 1Р54; ЯТП-0,25-1, ГОСТ 30030</t>
  </si>
  <si>
    <t>2.2</t>
  </si>
  <si>
    <t>Звонок электрический безискровой в комплекте с кнопкой; ЗВ220</t>
  </si>
  <si>
    <t>Монтаж приборов учета; трансформаторов тока, в т.ч.:</t>
  </si>
  <si>
    <t>3.1</t>
  </si>
  <si>
    <t>Счетчик двухтарифный 5-60А, 220В однофазный, класс точности 1.0; ЛE221.1.R2.D0</t>
  </si>
  <si>
    <t>3.2</t>
  </si>
  <si>
    <t>Счетчик электрической энергии 3-фазный, электронный многотарифный трансформаторного включения, номинально-максимальный ток 5-10А; A1140-10-RAL-BW-4-T</t>
  </si>
  <si>
    <t>3.3</t>
  </si>
  <si>
    <t>Счетчик электрической энергии 3-фазный, электронный многотарифный прямоточный, номинально-максимальный ток 5-100А; A1140-10-RAL-BW-4-П</t>
  </si>
  <si>
    <t>3.4</t>
  </si>
  <si>
    <t>Испытательная клеммная колодка; ИКК</t>
  </si>
  <si>
    <t>3.5</t>
  </si>
  <si>
    <t>Трансформатор тока 600/5, класс точности 0,5S; Т-0,66</t>
  </si>
  <si>
    <t>3.6</t>
  </si>
  <si>
    <t>Трансформатор тока 300/5, класс точности 0,5S; Т-0,66</t>
  </si>
  <si>
    <t>3.7</t>
  </si>
  <si>
    <t>Трансформатор тока 200/5, класс точности 0,5S; Т-0,66</t>
  </si>
  <si>
    <t>3.8</t>
  </si>
  <si>
    <t>3.9</t>
  </si>
  <si>
    <t>Трансформатор тока 100/5, класс точности 0,5S; Т-0,66</t>
  </si>
  <si>
    <t>4.1</t>
  </si>
  <si>
    <t>4.2</t>
  </si>
  <si>
    <t>Настенно-потолочный светильник на одну лампу, цоколь Е27, 220В, IР54, кл. защ. II; НПП2602А</t>
  </si>
  <si>
    <t>4.3</t>
  </si>
  <si>
    <t>Настенно-потолочный светильник на одну лампу, цоколь Е27, 220В, IР54, кл. защ. II; НПП2604</t>
  </si>
  <si>
    <t>4.4</t>
  </si>
  <si>
    <t>4.5</t>
  </si>
  <si>
    <t>4.6</t>
  </si>
  <si>
    <t>4.7</t>
  </si>
  <si>
    <t>4.8</t>
  </si>
  <si>
    <t>4.9</t>
  </si>
  <si>
    <t>Лампа люминесцентная Т8, 36 Вт, 220В, цоколь G13; SL 36/26- 735(ЛБ-36Вт)</t>
  </si>
  <si>
    <t>4.10</t>
  </si>
  <si>
    <t>Лампа высокого давления натриевая 70Вт, 220В, цоколь Е27; ДНаТ</t>
  </si>
  <si>
    <t>4.11</t>
  </si>
  <si>
    <t>Стартер для люминесцентных ламп, 220В</t>
  </si>
  <si>
    <t>Монтаж электроустановочных изделий, в т.ч.:</t>
  </si>
  <si>
    <t>5.1</t>
  </si>
  <si>
    <t>Клеммная колодка; ЗВИ5</t>
  </si>
  <si>
    <t>5.2</t>
  </si>
  <si>
    <t>Коробка потолочная для крепления светильников; Л253У2</t>
  </si>
  <si>
    <t>5.3</t>
  </si>
  <si>
    <t>Крюк для подвешивания светильников; Л249У2</t>
  </si>
  <si>
    <t>5.4</t>
  </si>
  <si>
    <t xml:space="preserve">Патрон подвесной резьбовой пластмассовый; Е27Н12П-05 инд.01.1.2-СВ С-1-1-11-6\220; </t>
  </si>
  <si>
    <t>5.5</t>
  </si>
  <si>
    <t>Патрон настенный пластмассовый; Е27РП-02 инд.07.1.2-1</t>
  </si>
  <si>
    <t>5.6</t>
  </si>
  <si>
    <t>выключатель одноклавишный скрытой установки,10А, IP20</t>
  </si>
  <si>
    <t>5.7</t>
  </si>
  <si>
    <t>выключатель двухклавишный скрытой установки,10А, IP20</t>
  </si>
  <si>
    <t>5.8</t>
  </si>
  <si>
    <t>5.9</t>
  </si>
  <si>
    <t>выключатель открытой установки одноклавишный, 10А , IP20</t>
  </si>
  <si>
    <t>5.10</t>
  </si>
  <si>
    <t>выключатель открытой установки двухклавишный, 10А , IP20</t>
  </si>
  <si>
    <t>5.11</t>
  </si>
  <si>
    <t>выключатель открытой установки одноклавишный, 10А, защищенный IP44</t>
  </si>
  <si>
    <t>5.12</t>
  </si>
  <si>
    <t>выключатель открытой установки кнопочный одноклавишный, 10А, IP44</t>
  </si>
  <si>
    <t>5.13</t>
  </si>
  <si>
    <t>Розетка штепсельная скрытой установки одноместная с заземляющими контактами и защитными шторками, 16А, IP20</t>
  </si>
  <si>
    <t>5.14</t>
  </si>
  <si>
    <t>Розетка штепсельная скрытой установки двухместная с заземляющими контактами и защитными шторками, 16А, IP20</t>
  </si>
  <si>
    <t>5.15</t>
  </si>
  <si>
    <t>Розетка штепсельная скрытой установки одноместная с заземляющими контактами и защитными шторками, 16А, защищенная IP44</t>
  </si>
  <si>
    <t>5.16</t>
  </si>
  <si>
    <t>Розетка штепсельная открытой установки двухместная с заземляющими контактами и защитными шторками, 16А, IP20</t>
  </si>
  <si>
    <t>5.17</t>
  </si>
  <si>
    <t>Розетка штепсельная открытой установки одноместная с заземляющими контактами и защитными шторками, 16А, защищенная IP44</t>
  </si>
  <si>
    <t>5.18</t>
  </si>
  <si>
    <t>Ответвительная коробка для перехода из перекрытия в стеновую панель; Л251УЗ</t>
  </si>
  <si>
    <t>5.19</t>
  </si>
  <si>
    <t>Коробка Ответвительная; КМ41005</t>
  </si>
  <si>
    <t>6.1</t>
  </si>
  <si>
    <t>Кабель силовой с медной жилой с изоляцией и оболочкой из поливинилхлоридных композиций пониженной горючести ТУ 16.K71-310-2001 на напряжение 0,66; 1 кВ, сечением:</t>
  </si>
  <si>
    <t>Кабель 2x1,5 мм2; BBГнг(A)-LS - 0,66</t>
  </si>
  <si>
    <t>км</t>
  </si>
  <si>
    <t>Кабель 3x1,5 мм2; BBГнг(A)-LS - 0,66</t>
  </si>
  <si>
    <t>Кабель 3x2,5 мм2; BBГнг(A)-LS - 0,66</t>
  </si>
  <si>
    <t>Кабель 3x4 мм2; BBГнг(A)-LS - 0,66</t>
  </si>
  <si>
    <t>Кабель 3x6 мм2; BBГнг(A)-LS - 0,66</t>
  </si>
  <si>
    <t>Кабель 3x10 мм2; BBГнг(A)-LS - 0,66</t>
  </si>
  <si>
    <t>Кабель 5x2,5 мм2; BBГнг(A)-LS - 0,66</t>
  </si>
  <si>
    <t>Кабель 5x4 мм2; BBГнг(A)-LS - 0,66</t>
  </si>
  <si>
    <t>Кабель 5x6 мм2; BBГнг(A)-LS - 0,66</t>
  </si>
  <si>
    <t>Кабель 5x10 мм2; BBГнг(A)-LS - 0,66</t>
  </si>
  <si>
    <t>Кабель 5x16 мм2; BBГнг(A)-LS - 0,66</t>
  </si>
  <si>
    <t>Кабель 5x25 мм2; BBГнг(A)-LS - 0,66</t>
  </si>
  <si>
    <t>6.2</t>
  </si>
  <si>
    <t>Кабель силовой огнестойкий с медной жилой с изоляцией и оболочкой из поливинилхлоридных композиций пониженной пожароопасности ТУ 16.К71-337-200А на напряжение 0,66; 1 кВ, сечением:</t>
  </si>
  <si>
    <t>Кабель 3x1,5 мм2; BBГнг(A)-FRLS - 0,66</t>
  </si>
  <si>
    <t>Кабель 3x2,5 мм2; BBГнг(A)-FRLS - 0,66</t>
  </si>
  <si>
    <t>Кабель 3x4 мм2; BBГнг(A)-FRLS - 0,66</t>
  </si>
  <si>
    <t>Кабель 5x4 мм2; BBГнг(A)-FRLS - 0,66</t>
  </si>
  <si>
    <t>Кабель 5x6 мм2; BBГнг(A)-FRLS - 0,66</t>
  </si>
  <si>
    <t>Кабель 5x16 мм2; BBГнг(A)-FRLS - 0,66</t>
  </si>
  <si>
    <t>Кабель силовой с алюминиевой жилой с изоляцией и оболочкой из поливинилхлоридных композиций пониженной горючести ТУ 16.К71-310-2001 на напряжение 1 кВ, сечением:</t>
  </si>
  <si>
    <t>Кабель 5x95 мм2; АВВГнг(A)-LS - 1,0</t>
  </si>
  <si>
    <t>Монтаж лотков, в т.ч.:</t>
  </si>
  <si>
    <t>7.1</t>
  </si>
  <si>
    <t>Лоток металлический с крышкой 300x100 L=3м</t>
  </si>
  <si>
    <t>7.2</t>
  </si>
  <si>
    <t>Лоток металлический с крышкой 200x100 L=3м</t>
  </si>
  <si>
    <t>7.3</t>
  </si>
  <si>
    <t>Перегородка для металлического лотка L=3м</t>
  </si>
  <si>
    <t>Прокладка труб электропроводки , в т.ч.:</t>
  </si>
  <si>
    <t>8.1</t>
  </si>
  <si>
    <t xml:space="preserve">Труба поливинилхлоридная гофрированная </t>
  </si>
  <si>
    <t>Труба поливинилхлоридная гофрированная ø25; Серия 9</t>
  </si>
  <si>
    <t>Труба поливинилхлоридная гофрированная ø32; Серия 9</t>
  </si>
  <si>
    <t>Труба поливинилхлоридная гофрированная ø40; Серия 9</t>
  </si>
  <si>
    <t>8.2</t>
  </si>
  <si>
    <t>8.3</t>
  </si>
  <si>
    <t>Труба поливинилхлоридная атмосферностойкая ø25</t>
  </si>
  <si>
    <t>8.4</t>
  </si>
  <si>
    <t>Трубка электромонтажная; ХВТ</t>
  </si>
  <si>
    <t>8.5</t>
  </si>
  <si>
    <t xml:space="preserve">Труба стальная водогазопроводная обыкновенная ГОСТ 3262-75 </t>
  </si>
  <si>
    <t>Труба стальная водогазопроводная обыкновенная ø20 ГОСТ 3262-75</t>
  </si>
  <si>
    <t>м</t>
  </si>
  <si>
    <t>Труба стальная водогазопроводная обыкновенная ø25 ГОСТ 3262-75</t>
  </si>
  <si>
    <t>Труба стальная водогазопроводная обыкновенная ø65 ГОСТ 3262-75</t>
  </si>
  <si>
    <t>Прокладка труб электропроводки в монолите, в т.ч.:</t>
  </si>
  <si>
    <t>9.1</t>
  </si>
  <si>
    <t xml:space="preserve">Труба ПНД гладкая </t>
  </si>
  <si>
    <t>Труба ПНД гладкая ø25; Серия 9</t>
  </si>
  <si>
    <t>Труба ПНД гладкая ø32; Серия 9</t>
  </si>
  <si>
    <t>Труба ПНД гладкая ø40; Серия 9</t>
  </si>
  <si>
    <t>10.1</t>
  </si>
  <si>
    <t>Пластмассовая коробка с медной шиной (4x40 l=250мм) квартирная; инд.04880 кат.И 37664</t>
  </si>
  <si>
    <t>Главная заземляющая шина (ГЗШ) - Полоса медная 60x6 L=1000mm</t>
  </si>
  <si>
    <t>Полоса стальная 40x4</t>
  </si>
  <si>
    <t>Провод с медной жилой с изоляцией из ПВХ пластиката ГОСТ 6323-79 сечением:</t>
  </si>
  <si>
    <t>Провод 2.5 мм2; ПуГВ</t>
  </si>
  <si>
    <t>Провод 4 мм2; ПуГВ</t>
  </si>
  <si>
    <t>Провод 25 мм2; ПуГВ</t>
  </si>
  <si>
    <t>Провод 120 мм2; ПуГВ</t>
  </si>
  <si>
    <t>Труба поливинилхлоридная гофрированная, Ф16</t>
  </si>
  <si>
    <t>Монтаж электротехнических изделий, в т.ч.:</t>
  </si>
  <si>
    <t>Ящик с понижающим трансформатором (тр-р разделительный), 220/36В, IP54; ЯТП-0,25-1, ГОСТ 30030</t>
  </si>
  <si>
    <t>Кабель силовой огнестойкий с медной жилой с изоляцией и оболочкой из поливинилхлоридных композиций пониженной пожароопасности ТУ 16,K71-337-2004- на напряжение 0,66; 1 кВ, сечением:</t>
  </si>
  <si>
    <t>выключатель открытой установки кнопочный одноклавишный, 10А, IP4-4-</t>
  </si>
  <si>
    <t>11</t>
  </si>
  <si>
    <t>компл</t>
  </si>
  <si>
    <t>12</t>
  </si>
  <si>
    <t xml:space="preserve">ПНР, передача эксплуатирующей организации, сертификационные испытания установок, участие в предъявлении электроустановки Петроэлектросбыту и Ростехнадзору встроенной части корпуса </t>
  </si>
  <si>
    <t>ПНР, передача эксплуатирующей организации, сертификационные испытания установок, участие в предъявлении электроустановки Петроэлектросбыту и Ростехнадзору жилой части корпуса</t>
  </si>
  <si>
    <t>Монтаж светотехнического оборудование, в т.ч.:</t>
  </si>
  <si>
    <t>Главный вводно-распределительный щит из панелей Щ070: две вводных панели, две линейных панели, две торцевых панели; ГРЩД1</t>
  </si>
  <si>
    <t>Главный вводно-распределительный щит из панелей Щ070: две вводных панели, две линейных панели, панель с АВР, две торцевых панели; ГРЩД2</t>
  </si>
  <si>
    <t>Щиток квартирный, навесного исполнения, IP41, габариты 290hx190x100, с крышкой, шинами N и РЕ. На вводе выключатель нагрузки ВН-32-1Р 6ЗА и У30- ВД1-63 2Р, 6ЗА, 100мА, АС, на отходящих линиях автоматические выключатели ВА47-29 1Р 40А тип С-1шт, 16А тип В - 1шт, автоматы дифференциальные АД12 2Р 16А В - 2шт. (ГОСТ Р 51628-2000 с изм. от 09.03.2004); ЩРН-П-12 Prime, ЩК 4 группы</t>
  </si>
  <si>
    <t>Установочная коробка для встраивания выключателей и штепсельных розеток; КМ40001</t>
  </si>
  <si>
    <t>Монтаж системы уравнивания потенциалов, в т.ч.:</t>
  </si>
  <si>
    <t>1.В данном коммерческом предложении учтены все условия и требования, перечисленные в приглашении к тендеру, все сопутствующие работы и затраты, связанные с выполнением основных видов работ, в том числе затраты на электроэнергию, водоснабжение, охрану строительной техники и материалов, доставку, разгрузку и подъем материалов, все сопутствующие, вспомогательные и прочие материалы, а также сверление отверстий).</t>
  </si>
  <si>
    <t>Кожух металлический для ЩЭ навесного исполнения, габ. 994hх954х157</t>
  </si>
  <si>
    <t>Светильник потолочный на 4 люм. лампы 18Вт, G13, 220В, IP20, кл.защ. I;ЛВО06</t>
  </si>
  <si>
    <t>Лампа люминесцентная, 18 Вт, 220В, цоколь G13</t>
  </si>
  <si>
    <t>Объем</t>
  </si>
  <si>
    <t>Светильник наружного освещения на одну лампу ДНа Т- 70 Вт, 220В, цоколь Е27, IР54; ЖБУ-02- 70</t>
  </si>
  <si>
    <t>Монтаж кабельных изделий в лотках, в т.ч.:</t>
  </si>
  <si>
    <t>Монтаж кабельных изделий в трубах гофрированных и ПНД гладких, в т.ч.:</t>
  </si>
  <si>
    <t>8.6</t>
  </si>
  <si>
    <t>9.2</t>
  </si>
  <si>
    <t>9.3</t>
  </si>
  <si>
    <t>9.4</t>
  </si>
  <si>
    <t>9.5</t>
  </si>
  <si>
    <t>11.1</t>
  </si>
  <si>
    <t>11.2</t>
  </si>
  <si>
    <t>11.3</t>
  </si>
  <si>
    <t>11.4</t>
  </si>
  <si>
    <t>11.5</t>
  </si>
  <si>
    <t>11.6</t>
  </si>
  <si>
    <t>13.1</t>
  </si>
  <si>
    <t>13.2</t>
  </si>
  <si>
    <t>13.3</t>
  </si>
  <si>
    <t>13.4</t>
  </si>
  <si>
    <t>13.5</t>
  </si>
  <si>
    <t>14</t>
  </si>
  <si>
    <t>Прокладка в трубах гофрированных кабель силовой с медной жилой с изоляцией и оболочкой из поливинилхлоридных композиций пониженной горючести ТУ 16.K71-310-2001 на напряжение 0,66; 1 кВ, сечением:</t>
  </si>
  <si>
    <t>Прокладка в лотках кабель силовой с медной жилой с изоляцией и оболочкой из поливинилхлоридных композиций пониженной горючести ТУ 16.K71-310-2001 на напряжение 0,66; 1 кВ, сечением:</t>
  </si>
  <si>
    <t>Щит вводно-распределительный встроенных помещений, навесного исполнения. IP31, габариты 395х310х120мм; ЩРн-24з-1 36, ЩВР-1,3</t>
  </si>
  <si>
    <t>Щит помещения охраны, навесного исполнения, IP31, габариты 300hx300x109, с крышкой, шинами N и РЕ. На вводе выключатель нагрузки ВН-32-1Р 25А счетчик однофазный, двухтарифный, крепление на DIN рейку, на отходящих линиях автоматические выключатели ВА47-29 1Р 10А тип С - 3 шт., расцепитель РН47 -230В - 1 шт.; ЩУРн-1/12-1 36 LIGHT, ЩКН-1,2</t>
  </si>
  <si>
    <t>Щит ТСЖ, навесного исполнения, IP31, габариты 300hx300x109, с крышкой, шинами N и РЕ. На вводе выключатель нагрузки BH-32-1P 40А, счетчик однофазный двухтарифный, ЛЕ 221.1.K.R.2.D0 кл.точн.1, 220В, 5(60)А, на отходящих линиях автоматические выключатели ВА47-29 1Р тип С 10А- 3шт 16А - 5шт, РН-47-230В - 1шт.; ЩУРн-1/12-1 36  LIGHT УХЛЗ, ЩТ-1</t>
  </si>
  <si>
    <t>Щит с монтажной панелью, навесного исполнения, IP54, габариты 650hx500x220, с дверцей, на вводе выключатель нагрузки ВН-63 ЗР 32А, на отходящих линиях автоматические выключатели ВA47-29 1P 10А тип В - 4шт., автоматические выключатели дифференциального тока АВДТ32, С16А, 30мА, АС - 8шт.; ЩМП-3-0-036УХЛЗ, ЩРЛ-1,2</t>
  </si>
  <si>
    <t>Корпус модульный пластиковый, навесного исполнения, IP65, с дверцей, габариты 400hx256x140, на вводе выключатель нагрузки ВН-63 ЗР  63А на отходящих линиях авт. выкл. ВА47-29 ЗР 20А тип С - 4шт.; КМПн-24 Щ-ИТП1,2</t>
  </si>
  <si>
    <t>Трансформатор тока 500/5, класс точности 0,5S; Т-0,66</t>
  </si>
  <si>
    <t>Трансформатор тока 250/5, класс точности 0,5S; Т-0,66</t>
  </si>
  <si>
    <t>Светильник потолочный на две люм. лампы 36Вт, 220В, IP65, кл. защ. I; ЛСП3908А</t>
  </si>
  <si>
    <t>Кабель 3x6 мм2; BBГнг(A)-FRLS - 0,66</t>
  </si>
  <si>
    <t>Лоток металлический с крышкой 400x100 L=3м</t>
  </si>
  <si>
    <t>Лоток металлический с крышкой 500x100 L=3м</t>
  </si>
  <si>
    <t>Прокладка в лотках кабель силовой с алюминиевой жилой с изоляцией и оболочкой из поливинилхлоридных композиций пониженной горючести ТУ 16.K71-310-2001 на напряжение 0,66; 1 кВ, сечением:</t>
  </si>
  <si>
    <t>Труба поливинилхлоридная гофрированная Ф25; Серия 9</t>
  </si>
  <si>
    <t>Кабель 5x95 мм2; АBBГнг(A)-LS - 0,66</t>
  </si>
  <si>
    <t>Противопожарный щит: панель  ЩО70 с АВР, две торцевых панели (окрасить в красный цвет), ППЩ</t>
  </si>
  <si>
    <t>км.</t>
  </si>
  <si>
    <t>Кабель 3x2,5 мм2; BBГнг(A)-LS - 0,65</t>
  </si>
  <si>
    <t>Кабель 5x2,5 мм2; BBГнг(A)-LS - 0,65</t>
  </si>
  <si>
    <t>Кабель 3x10 мм2; BBГнг(A)-FRLS - 0,66</t>
  </si>
  <si>
    <t>Лоток металлический с крышкой 100x100 L=3м</t>
  </si>
  <si>
    <t>Щит рабочего освещения автостоянки ЩСиО, навесного исполнения,  IP66,  габариты 550hх326х140,  c крышкой, с шинами N и PE.   На вводе выключатель нагрузки ВН-32-1Р 32А, на отходящих линиях автоматические выключатели  ВА47-29 1P 10A тип С-12шт, 16А тип С-3шт., автоматы дифференциальные АД12 2Р 16А тип В 30мА-5шт, КМПн-48</t>
  </si>
  <si>
    <t>Щит эвакуационного освещения, навесного исполнения,  IP66,  габариты 250hх256х140,  c крышкой, с шинами N и PE.   На вводе выключатель нагрузки ВН-32-1Р 32А, на отходящих линиях автоматические выключатели  ВА47-29 1P 10A тип С-7шт, КМПн-12</t>
  </si>
  <si>
    <t>Настенно-потолочный светильник на одну лампу, цоколь Е27, 220В, IР54, кл. защ. I; НПП2602А</t>
  </si>
  <si>
    <t>Светильник потолочный на две люм. лампы 36Вт, 220В, IP65, кл. защ. I; ЛСП3908А с ЭП</t>
  </si>
  <si>
    <t>выключатель открытой установки кнопочный двухклавишный, 10А, IP44</t>
  </si>
  <si>
    <t xml:space="preserve">коробка ответвительная </t>
  </si>
  <si>
    <t>Главная заземляющая шина (ГЗШ) - Полоса медная 60x4 L=500mm</t>
  </si>
  <si>
    <t>Провод 6 мм2; ПуГВ</t>
  </si>
  <si>
    <t>Провод 95 мм2; ПуГВ</t>
  </si>
  <si>
    <t>6.3</t>
  </si>
  <si>
    <t>10.2</t>
  </si>
  <si>
    <t>10.3</t>
  </si>
  <si>
    <t>10.4</t>
  </si>
  <si>
    <t>10.5</t>
  </si>
  <si>
    <t>Жилая часть корпуса 13</t>
  </si>
  <si>
    <t>Главный вводно-распределительный щит встроенных помещений из панелей Щ070: две вводных панели, одна линейная панель, панель с АВР, две торцевых панели; ГРЩ1</t>
  </si>
  <si>
    <t>Настенно-потолочный cв-к на две КЛЛ (в компл.), цоколь G23, 220В, IP44, кл. защ. II; ЛП03019</t>
  </si>
  <si>
    <t>Металлический лоток с крышкой 130x500x3000h мм, толщина металла 1 мм</t>
  </si>
  <si>
    <t>Металлический лоток с крышкой 130x300x3000h мм, толщина металла 1 мм</t>
  </si>
  <si>
    <t>Встроенно-пристроенная часть корпусов 13,14</t>
  </si>
  <si>
    <t>Щит вводно-распределительный встроенных помещений, с монтажной панелью, навесного исполнения, IP31 габариты 500hх400х150; ЩМП-2-1-36 IP31, ЩВР2,5,6</t>
  </si>
  <si>
    <t>Щит вводно-распределительный встроенных помещений, с монтажной панелью, навесного исполнения, IP31 габариты500hx400x220; ЩМП-2-0-036 IP31, ЩВР-4</t>
  </si>
  <si>
    <t>Лампа накаливания электрическая 60Вт, 220В, цоколь Е27; ЛОН60</t>
  </si>
  <si>
    <t>Главный вводно-распределительный щит из панелей ЩО70, две вводные панели, одна панель распределительная, две торцевые панели; ГЩВУ-1</t>
  </si>
  <si>
    <t>Корпус 13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</si>
  <si>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</si>
  <si>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</si>
  <si>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</si>
  <si>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</si>
  <si>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</si>
  <si>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</si>
  <si>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</si>
  <si>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</si>
  <si>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</si>
  <si>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</si>
  <si>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</si>
  <si>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</si>
  <si>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</si>
  <si>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</si>
  <si>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</si>
  <si>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</si>
  <si>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</si>
  <si>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</si>
  <si>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</si>
  <si>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</si>
  <si>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</si>
  <si>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</si>
  <si>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</si>
  <si>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</si>
  <si>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</si>
  <si>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</si>
  <si>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</si>
  <si>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</si>
  <si>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</si>
  <si>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</si>
  <si>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</si>
  <si>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8.7</t>
  </si>
  <si>
    <t>8.8</t>
  </si>
  <si>
    <t>9.6</t>
  </si>
  <si>
    <t>9.7</t>
  </si>
  <si>
    <t>9.8</t>
  </si>
  <si>
    <t>9.9</t>
  </si>
  <si>
    <t>9.10</t>
  </si>
  <si>
    <t>11.7</t>
  </si>
  <si>
    <t>11.8</t>
  </si>
  <si>
    <t>11.9</t>
  </si>
  <si>
    <t>13.6</t>
  </si>
  <si>
    <t>13.7</t>
  </si>
  <si>
    <t>13.8</t>
  </si>
  <si>
    <t>13.9</t>
  </si>
  <si>
    <t>13.10</t>
  </si>
  <si>
    <t>13.11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</si>
  <si>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</si>
  <si>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</si>
  <si>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</si>
  <si>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</si>
  <si>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</si>
  <si>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</si>
  <si>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</si>
  <si>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</si>
  <si>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13.20</t>
  </si>
  <si>
    <t>15.1</t>
  </si>
  <si>
    <t>15.2</t>
  </si>
  <si>
    <t>15.3</t>
  </si>
  <si>
    <t>15.4</t>
  </si>
  <si>
    <t>16.1</t>
  </si>
  <si>
    <t>16.2</t>
  </si>
  <si>
    <t>16.3</t>
  </si>
  <si>
    <t>16.4</t>
  </si>
  <si>
    <t>16.5</t>
  </si>
  <si>
    <t>17.1</t>
  </si>
  <si>
    <t>18.1</t>
  </si>
  <si>
    <t>18.2</t>
  </si>
  <si>
    <t>18.3</t>
  </si>
  <si>
    <t>18.4</t>
  </si>
  <si>
    <t>18.5</t>
  </si>
  <si>
    <t>18.6</t>
  </si>
  <si>
    <t>18.7</t>
  </si>
  <si>
    <t>18.8</t>
  </si>
  <si>
    <t>19.1</t>
  </si>
  <si>
    <t>19.2</t>
  </si>
  <si>
    <t>19.3</t>
  </si>
  <si>
    <t>19.4</t>
  </si>
  <si>
    <t>19.5</t>
  </si>
  <si>
    <t>19.6</t>
  </si>
  <si>
    <t>19.7</t>
  </si>
  <si>
    <t>19.8</t>
  </si>
  <si>
    <t>19.9</t>
  </si>
  <si>
    <t>20.1</t>
  </si>
  <si>
    <t>20.2</t>
  </si>
  <si>
    <t>20.3</t>
  </si>
  <si>
    <t>21.1</t>
  </si>
  <si>
    <t>21.2</t>
  </si>
  <si>
    <t>21.3</t>
  </si>
  <si>
    <t>21.4</t>
  </si>
  <si>
    <t>21.5</t>
  </si>
  <si>
    <t>22.1</t>
  </si>
  <si>
    <t>22.2</t>
  </si>
  <si>
    <t>22.3</t>
  </si>
  <si>
    <t>22.4</t>
  </si>
  <si>
    <t>22.5</t>
  </si>
  <si>
    <t>22.6</t>
  </si>
  <si>
    <t>23.1</t>
  </si>
  <si>
    <t>23.2</t>
  </si>
  <si>
    <t>23.3</t>
  </si>
  <si>
    <t>23.4</t>
  </si>
  <si>
    <t>24.1</t>
  </si>
  <si>
    <t>24.2</t>
  </si>
  <si>
    <t>24.3</t>
  </si>
  <si>
    <t>24.4</t>
  </si>
  <si>
    <t>24.5</t>
  </si>
  <si>
    <t>24.6</t>
  </si>
  <si>
    <t>24.7</t>
  </si>
  <si>
    <t>11. Данное коммерческое предложение коммерческое предложение считать легитимным при наличии сводного сметного расчета, а также  Локальных сметных расчетов, составленных  по Территориальным Единым Расценкам, либо в свободной форме, раскрывающий подробный   перечень стоимости работ и материалов.</t>
  </si>
  <si>
    <t>4. Согласны с тем, что резерв качества может быть возвращен нам до истечения гарантийного срока, только если будет предоставлено обеспечение, удовлетворяющее вторую сторону по договору (страховка, залог и т.п.).</t>
  </si>
  <si>
    <t>на полный комплекс строительно-монтажных и пуско-наладочных работ по устройству внутренних электрических сетей при строительстве жилого дома со встроенно-пристроенными помещениями общественного назначения и встроенно-пристроенной надземной автостоянкой закрытого типа корпуса 13 в составе комплекса жилых зданий с объектами обслуживания населения на участке 20-1 района «Северная долина» 6-ой этап строительства по адресу: г. Санкт-Петербург, пос. Парголово, пр. Энгельса, участок 20 (северо-западнее пересечения с 4-м Верхним переулком (20-1)).</t>
  </si>
  <si>
    <t>Автостоянка АС3 корпуса 13</t>
  </si>
  <si>
    <t>Кабель 5x10 мм2; BBГнг(A)-FRLS - 0,66</t>
  </si>
  <si>
    <t>розетка штепсельная открытой установки , 16А, IP44</t>
  </si>
  <si>
    <t>изм объемы</t>
  </si>
  <si>
    <t>Наименование организации: ООО "ВВК Электро"</t>
  </si>
  <si>
    <t>ООО "ВВК Электро", Алексей Сидоров, 8-921-798-73-95</t>
  </si>
  <si>
    <t>11 месяцев</t>
  </si>
  <si>
    <t>30</t>
  </si>
  <si>
    <t>2008</t>
  </si>
  <si>
    <t>120/25</t>
  </si>
  <si>
    <t>Россия/Белорусия</t>
  </si>
  <si>
    <r>
      <t xml:space="preserve">5.С формой договора ознакомлены. Согласны на заключение договора по форме, согласованной сторонами в ходе переговоров и прилагаемой к настоящему КП. Подтверждаем, что условия данного договора в полном объеме приняты, соответствуют интересам и являются приемлемыми для </t>
    </r>
    <r>
      <rPr>
        <b/>
        <sz val="12"/>
        <color theme="1"/>
        <rFont val="Calibri"/>
        <family val="2"/>
        <charset val="204"/>
        <scheme val="minor"/>
      </rPr>
      <t>ООО "ВВК Электро" (ИНН 7801485455)</t>
    </r>
    <r>
      <rPr>
        <sz val="12"/>
        <color theme="1"/>
        <rFont val="Calibri"/>
        <family val="2"/>
        <charset val="204"/>
        <scheme val="minor"/>
      </rPr>
      <t xml:space="preserve">. С учетом имеющейся возможности на внесение изменений в условия прилагаемого проекта договора, подтверждаем, что дополнений или иных изменений не имеется. </t>
    </r>
  </si>
  <si>
    <r>
      <t>7. По любым денежным обязательствам/долгам, возникшим перед</t>
    </r>
    <r>
      <rPr>
        <b/>
        <sz val="12"/>
        <color theme="1"/>
        <rFont val="Calibri"/>
        <family val="2"/>
        <charset val="204"/>
        <scheme val="minor"/>
      </rPr>
      <t xml:space="preserve"> ООО "ВВК Электро" (ИНН 7801485455)</t>
    </r>
    <r>
      <rPr>
        <sz val="12"/>
        <color theme="1"/>
        <rFont val="Calibri"/>
        <family val="2"/>
        <charset val="204"/>
        <scheme val="minor"/>
      </rPr>
      <t xml:space="preserve"> на основании заключенного впоследствии Договора у второй стороны Договора, проценты по ст.317.1 ГК РФ не начисляются.</t>
    </r>
  </si>
  <si>
    <r>
      <t xml:space="preserve">8. Не отраженные в техническом задании или прямо не упомянутые, но предусмотренные рабочей документацией работы, </t>
    </r>
    <r>
      <rPr>
        <b/>
        <sz val="12"/>
        <color theme="1"/>
        <rFont val="Calibri"/>
        <family val="2"/>
        <charset val="204"/>
        <scheme val="minor"/>
      </rPr>
      <t>ООО "ВВК Электро" (ИНН 7801485455)</t>
    </r>
    <r>
      <rPr>
        <sz val="12"/>
        <color theme="1"/>
        <rFont val="Calibri"/>
        <family val="2"/>
        <charset val="204"/>
        <scheme val="minor"/>
      </rPr>
      <t xml:space="preserve"> как участник тендера внес и учел в данном коммерческом предложении.</t>
    </r>
  </si>
  <si>
    <r>
      <t xml:space="preserve">Подтверждаем, что </t>
    </r>
    <r>
      <rPr>
        <b/>
        <sz val="12"/>
        <color indexed="8"/>
        <rFont val="Calibri"/>
        <family val="2"/>
        <charset val="204"/>
        <scheme val="minor"/>
      </rPr>
      <t xml:space="preserve">ООО "ВВК Электро" (ИНН 7801485455) </t>
    </r>
    <r>
      <rPr>
        <sz val="12"/>
        <color indexed="8"/>
        <rFont val="Calibri"/>
        <family val="2"/>
        <charset val="204"/>
        <scheme val="minor"/>
      </rPr>
      <t xml:space="preserve">обладает необходимым и достаточным профессиональным опытом, знаниями и умениями для выполнения работ и корректного  определения их стоимости с учетом  возможного изменения видов и/или объемов работ при строительстве, а также видов, объемов и/или стоимости используемых материалов, а также всех возможных дополнительных работ, прямо не указанных в технической документации (в т.ч. рабочей документации), но необходимых к выполнению для достижения указанного результата работ, принимая во внимание ст.744 Гражданского кодекса РФ. Гарантируем, что Расчет сметной стоимости СМР подготовлен  </t>
    </r>
    <r>
      <rPr>
        <b/>
        <sz val="12"/>
        <color indexed="8"/>
        <rFont val="Calibri"/>
        <family val="2"/>
        <charset val="204"/>
        <scheme val="minor"/>
      </rPr>
      <t xml:space="preserve">ООО "ВВК Электро" </t>
    </r>
    <r>
      <rPr>
        <sz val="12"/>
        <color indexed="8"/>
        <rFont val="Calibri"/>
        <family val="2"/>
        <charset val="204"/>
        <scheme val="minor"/>
      </rPr>
      <t xml:space="preserve">профессионально, добросовестно, принимая во внимание обычаи делового оборота в сфере гражданского строительства, с учетом предшествующего опыта выполнения строительно-монтажных работ, а также с учетом технологии производства строительно-монтажных работ  в целом и данных работ в частности, с проявлением той степени заботливости и осмотрительности, какая требуется от него по характеру работ и условиям гражданского оборота, а также на основе детального изучения информации об Объекте, которая доведена до его сведения своевременно и  в полном объеме, причем </t>
    </r>
    <r>
      <rPr>
        <b/>
        <sz val="12"/>
        <color indexed="8"/>
        <rFont val="Calibri"/>
        <family val="2"/>
        <charset val="204"/>
        <scheme val="minor"/>
      </rPr>
      <t xml:space="preserve">ООО "ВВК Электро" (ИНН 7801485455) </t>
    </r>
    <r>
      <rPr>
        <sz val="12"/>
        <color indexed="8"/>
        <rFont val="Calibri"/>
        <family val="2"/>
        <charset val="204"/>
        <scheme val="minor"/>
      </rPr>
      <t>как участнику тендера была предоставлена возможность уточнения полученной информации и получения любой дополнительной информации, а также право внесения дополнений в направленную форму Коммерческого предложения.</t>
    </r>
  </si>
  <si>
    <t>Адрес (юр., факт.): Юридический адрес: 199106, г. Санкт-Петербург г., 22-я В.О. линия, д. 3, корп. 1, литер М, помещение 1-Н</t>
  </si>
  <si>
    <t>Адрес (юр., факт.): Фактический адрес: 195279, г. Санкт-Петербург, шоссе Революции, д.69, б.ц. «Скандинавия», офис 204-205</t>
  </si>
  <si>
    <t>ИНН/КПП: 7801485455/780101001</t>
  </si>
  <si>
    <t>БИК: 044030920</t>
  </si>
  <si>
    <t>Ген. директор ООО "ВВК Электро" Губарев Н.А.                                                                                                                            Подпись  М.П.</t>
  </si>
  <si>
    <t xml:space="preserve">Ст-ть единицы, руб. </t>
  </si>
  <si>
    <t>ВСЕГО, руб.</t>
  </si>
  <si>
    <t>Стоимость</t>
  </si>
  <si>
    <t>Условия оплаты</t>
  </si>
  <si>
    <t>Примечания</t>
  </si>
  <si>
    <t>Кол-во</t>
  </si>
  <si>
    <t>Цена за ед.изм</t>
  </si>
  <si>
    <t>Монтаж Предмета аренды (при условии использования автокрана г/п не более 100 тонн)</t>
  </si>
  <si>
    <t>Демонтаж Предмета аренды (при условии использования автокрана г/п не более 100 тонн)</t>
  </si>
  <si>
    <t xml:space="preserve">Завоз Предмета аренды на стройплощадку Арендатора </t>
  </si>
  <si>
    <t>Вывоза Предмета аренды со стройплощадки Арендатора до базы Арендодателя</t>
  </si>
  <si>
    <t>Монтаж или Демонтаж Предмета аренды (при условии использования автокрана г/п не более 160 тонн)</t>
  </si>
  <si>
    <t>Монтаж или Демонтаж Предмета аренды (при условии использования автокрана г/п не более 250 тонн)</t>
  </si>
  <si>
    <t>Монтаж или Демонтаж Предмета аренды (при условии использования автокрана г/п не более 350 тонн с гуськом в течении 2 м/смен)</t>
  </si>
  <si>
    <t>Работа машиниста Предмета аренды (мин 8 м/ч)</t>
  </si>
  <si>
    <t>Вынужденный простой машиниста Предмета аренды</t>
  </si>
  <si>
    <t>Предоставление Предмета аренды в месяц</t>
  </si>
  <si>
    <t>Предоставление опорной рамы в месяц</t>
  </si>
  <si>
    <t xml:space="preserve">Аренда дополнительной секции сверх высоты свободного стояния </t>
  </si>
  <si>
    <t xml:space="preserve">Монтаж/демонтаж дополнительной секции </t>
  </si>
  <si>
    <t>Монтаж и демонтаж обхватывающей рамы к крану</t>
  </si>
  <si>
    <t xml:space="preserve">Комплексное сопровождение сдачи кранов в органы МТУ Ростехнадзора </t>
  </si>
  <si>
    <t xml:space="preserve">Завоз опорной рамы на стройплощадку Арендатора </t>
  </si>
  <si>
    <t xml:space="preserve">Вывоз опорной рамы со стройплощадки Арендатора до базы Арендодателя </t>
  </si>
  <si>
    <t xml:space="preserve">Монтаж опорной рамы </t>
  </si>
  <si>
    <t xml:space="preserve">Демонтаж опорной рамы </t>
  </si>
  <si>
    <t xml:space="preserve">на аренду башенных кранов на объекте: «Комплексная жилая застройка с объектами социальной и инженерной инфраструктуры. 1 очередь строительства, планируемая к строительству на земельных участках с кадастровыми номерами 50:11:0030102:3749, 50:11:0030102:3705 расположенном по адресу: Московская область, городской округ Красногорск, вблизи п. Нахабино. Корпуса 9 и 15» </t>
  </si>
  <si>
    <t>м/ч</t>
  </si>
  <si>
    <t>1 месяц</t>
  </si>
  <si>
    <t>за месяц</t>
  </si>
  <si>
    <t>за комплект</t>
  </si>
  <si>
    <t xml:space="preserve">Монтаж/демонтаж и аренда пристежки длиной до 9м на весь период строительства </t>
  </si>
  <si>
    <t>Разработка проекта производства работ кранами  (в стоимость работ входят все необходимые согласования)</t>
  </si>
  <si>
    <t>указать стоимость за м/ч, количество будет уточняться по факту</t>
  </si>
  <si>
    <t>заполнить количество при необходимости</t>
  </si>
  <si>
    <t>указать стоимость за месяц, колчество месяцев заполнить при необходимости</t>
  </si>
  <si>
    <t xml:space="preserve">при работе в 1 смену (8 часов) за весь период строительства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</si>
</sst>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;[Red]#,##0.00&quot;р.&quot;"/>
  </numFmts>
  <fonts count="3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Arial"/>
      <family val="2"/>
      <charset val="204"/>
    </font>
    <font>
      <b/>
      <sz val="16"/>
      <name val="Arial"/>
      <family val="2"/>
      <charset val="204"/>
    </font>
    <font>
      <b/>
      <sz val="14"/>
      <name val="Arial"/>
      <family val="2"/>
      <charset val="204"/>
    </font>
    <font>
      <b/>
      <sz val="18"/>
      <name val="Arial"/>
      <family val="2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sz val="14"/>
      <name val="Arial"/>
      <family val="2"/>
      <charset val="204"/>
    </font>
    <font>
      <sz val="18"/>
      <name val="Arial"/>
      <family val="2"/>
      <charset val="204"/>
    </font>
    <font>
      <sz val="18"/>
      <name val="Arial Cyr"/>
      <charset val="204"/>
    </font>
    <font>
      <sz val="16"/>
      <name val="Arial Cyr"/>
      <charset val="204"/>
    </font>
    <font>
      <sz val="16"/>
      <name val="Symbol"/>
      <family val="1"/>
      <charset val="2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3" tint="0.39997558519241921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b/>
      <u/>
      <sz val="12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3" fillId="0" borderId="0"/>
    <xf numFmtId="0" fontId="1" fillId="0" borderId="0"/>
  </cellStyleXfs>
  <cellXfs count="23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4" fontId="3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/>
    <xf numFmtId="0" fontId="3" fillId="0" borderId="0" xfId="0" applyFont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vertical="justify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0" fillId="0" borderId="0" xfId="0" applyFont="1"/>
    <xf numFmtId="4" fontId="4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 indent="5"/>
    </xf>
    <xf numFmtId="0" fontId="4" fillId="0" borderId="1" xfId="0" applyFont="1" applyFill="1" applyBorder="1" applyAlignment="1">
      <alignment horizontal="left" vertical="center" wrapText="1" indent="5" shrinkToFi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 shrinkToFit="1"/>
    </xf>
    <xf numFmtId="0" fontId="14" fillId="0" borderId="0" xfId="0" applyFont="1"/>
    <xf numFmtId="49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 shrinkToFit="1"/>
    </xf>
    <xf numFmtId="0" fontId="0" fillId="0" borderId="0" xfId="0" applyBorder="1" applyAlignment="1">
      <alignment vertical="center" wrapText="1" shrinkToFit="1"/>
    </xf>
    <xf numFmtId="0" fontId="8" fillId="0" borderId="0" xfId="0" applyFont="1" applyFill="1" applyBorder="1" applyAlignment="1">
      <alignment vertical="center" wrapText="1" shrinkToFit="1"/>
    </xf>
    <xf numFmtId="0" fontId="0" fillId="0" borderId="0" xfId="0" applyBorder="1" applyAlignment="1"/>
    <xf numFmtId="0" fontId="7" fillId="0" borderId="1" xfId="0" applyFont="1" applyFill="1" applyBorder="1" applyAlignment="1">
      <alignment vertical="center" wrapText="1"/>
    </xf>
    <xf numFmtId="0" fontId="15" fillId="0" borderId="0" xfId="0" applyFont="1"/>
    <xf numFmtId="0" fontId="4" fillId="0" borderId="0" xfId="0" applyFont="1" applyAlignment="1"/>
    <xf numFmtId="0" fontId="14" fillId="0" borderId="0" xfId="0" applyFont="1" applyAlignment="1">
      <alignment horizontal="left" vertical="top"/>
    </xf>
    <xf numFmtId="3" fontId="7" fillId="0" borderId="1" xfId="1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0" fontId="14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/>
    </xf>
    <xf numFmtId="0" fontId="16" fillId="0" borderId="0" xfId="0" applyFont="1" applyAlignment="1"/>
    <xf numFmtId="0" fontId="17" fillId="0" borderId="0" xfId="0" applyFont="1" applyBorder="1" applyAlignment="1">
      <alignment horizontal="center" vertical="center" wrapText="1"/>
    </xf>
    <xf numFmtId="0" fontId="18" fillId="0" borderId="0" xfId="0" applyFont="1"/>
    <xf numFmtId="49" fontId="17" fillId="0" borderId="15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4" fontId="19" fillId="5" borderId="1" xfId="0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/>
    <xf numFmtId="0" fontId="21" fillId="6" borderId="1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left"/>
    </xf>
    <xf numFmtId="0" fontId="20" fillId="0" borderId="0" xfId="0" applyFont="1"/>
    <xf numFmtId="0" fontId="22" fillId="0" borderId="0" xfId="0" applyFont="1" applyBorder="1" applyAlignment="1">
      <alignment horizontal="left"/>
    </xf>
    <xf numFmtId="0" fontId="20" fillId="0" borderId="0" xfId="0" applyFont="1" applyAlignment="1">
      <alignment wrapText="1"/>
    </xf>
    <xf numFmtId="0" fontId="18" fillId="0" borderId="15" xfId="0" applyFont="1" applyBorder="1"/>
    <xf numFmtId="0" fontId="21" fillId="0" borderId="0" xfId="0" applyFont="1"/>
    <xf numFmtId="0" fontId="18" fillId="0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vertical="center" wrapText="1"/>
    </xf>
    <xf numFmtId="0" fontId="18" fillId="7" borderId="1" xfId="0" applyNumberFormat="1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4" fontId="17" fillId="8" borderId="1" xfId="0" applyNumberFormat="1" applyFont="1" applyFill="1" applyBorder="1" applyAlignment="1">
      <alignment horizontal="center" vertical="center" wrapText="1"/>
    </xf>
    <xf numFmtId="4" fontId="17" fillId="5" borderId="1" xfId="0" applyNumberFormat="1" applyFont="1" applyFill="1" applyBorder="1" applyAlignment="1">
      <alignment horizontal="center" vertical="center" wrapText="1"/>
    </xf>
    <xf numFmtId="4" fontId="18" fillId="6" borderId="1" xfId="0" applyNumberFormat="1" applyFont="1" applyFill="1" applyBorder="1" applyAlignment="1">
      <alignment horizontal="center" vertical="center" wrapText="1"/>
    </xf>
    <xf numFmtId="4" fontId="18" fillId="4" borderId="1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8" borderId="1" xfId="0" applyNumberFormat="1" applyFont="1" applyFill="1" applyBorder="1" applyAlignment="1">
      <alignment horizontal="center" vertical="center" wrapText="1"/>
    </xf>
    <xf numFmtId="0" fontId="20" fillId="0" borderId="0" xfId="0" applyFont="1"/>
    <xf numFmtId="49" fontId="18" fillId="0" borderId="1" xfId="0" applyNumberFormat="1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center" wrapText="1"/>
    </xf>
    <xf numFmtId="0" fontId="21" fillId="0" borderId="0" xfId="0" applyFont="1"/>
    <xf numFmtId="0" fontId="25" fillId="5" borderId="1" xfId="0" applyFont="1" applyFill="1" applyBorder="1" applyAlignment="1">
      <alignment horizontal="left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right" vertical="center" wrapText="1"/>
    </xf>
    <xf numFmtId="0" fontId="18" fillId="7" borderId="1" xfId="0" applyFont="1" applyFill="1" applyBorder="1" applyAlignment="1">
      <alignment vertical="center" wrapText="1"/>
    </xf>
    <xf numFmtId="0" fontId="17" fillId="5" borderId="1" xfId="0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vertical="center" wrapText="1"/>
    </xf>
    <xf numFmtId="49" fontId="25" fillId="8" borderId="1" xfId="0" applyNumberFormat="1" applyFont="1" applyFill="1" applyBorder="1" applyAlignment="1">
      <alignment horizontal="center" vertical="center" wrapText="1"/>
    </xf>
    <xf numFmtId="0" fontId="25" fillId="8" borderId="1" xfId="0" applyFont="1" applyFill="1" applyBorder="1" applyAlignment="1">
      <alignment horizontal="center" vertical="center" wrapText="1"/>
    </xf>
    <xf numFmtId="0" fontId="25" fillId="8" borderId="1" xfId="0" applyNumberFormat="1" applyFont="1" applyFill="1" applyBorder="1" applyAlignment="1">
      <alignment horizontal="center" vertical="center" wrapText="1"/>
    </xf>
    <xf numFmtId="49" fontId="25" fillId="5" borderId="1" xfId="0" applyNumberFormat="1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vertical="center" wrapText="1"/>
    </xf>
    <xf numFmtId="0" fontId="25" fillId="5" borderId="1" xfId="0" applyNumberFormat="1" applyFont="1" applyFill="1" applyBorder="1" applyAlignment="1">
      <alignment horizontal="center" vertical="center" wrapText="1"/>
    </xf>
    <xf numFmtId="49" fontId="18" fillId="7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49" fontId="17" fillId="5" borderId="1" xfId="0" applyNumberFormat="1" applyFont="1" applyFill="1" applyBorder="1" applyAlignment="1">
      <alignment horizontal="center" vertical="center" wrapText="1"/>
    </xf>
    <xf numFmtId="0" fontId="17" fillId="5" borderId="1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49" fontId="18" fillId="8" borderId="1" xfId="0" applyNumberFormat="1" applyFont="1" applyFill="1" applyBorder="1" applyAlignment="1">
      <alignment vertical="center" wrapText="1"/>
    </xf>
    <xf numFmtId="0" fontId="18" fillId="8" borderId="1" xfId="0" applyFont="1" applyFill="1" applyBorder="1" applyAlignment="1">
      <alignment vertical="center" wrapText="1"/>
    </xf>
    <xf numFmtId="0" fontId="18" fillId="8" borderId="1" xfId="0" applyNumberFormat="1" applyFont="1" applyFill="1" applyBorder="1" applyAlignment="1">
      <alignment horizontal="center" vertical="center" wrapText="1"/>
    </xf>
    <xf numFmtId="0" fontId="27" fillId="8" borderId="1" xfId="0" applyNumberFormat="1" applyFont="1" applyFill="1" applyBorder="1" applyAlignment="1">
      <alignment horizontal="center" vertical="center" wrapText="1"/>
    </xf>
    <xf numFmtId="49" fontId="18" fillId="0" borderId="1" xfId="1" applyNumberFormat="1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4" fontId="18" fillId="6" borderId="1" xfId="0" applyNumberFormat="1" applyFont="1" applyFill="1" applyBorder="1" applyAlignment="1">
      <alignment vertical="center" wrapText="1"/>
    </xf>
    <xf numFmtId="4" fontId="18" fillId="4" borderId="1" xfId="0" applyNumberFormat="1" applyFont="1" applyFill="1" applyBorder="1" applyAlignment="1">
      <alignment vertical="center" wrapText="1"/>
    </xf>
    <xf numFmtId="4" fontId="28" fillId="4" borderId="1" xfId="0" applyNumberFormat="1" applyFont="1" applyFill="1" applyBorder="1" applyAlignment="1">
      <alignment horizontal="center" vertical="center" wrapText="1"/>
    </xf>
    <xf numFmtId="4" fontId="17" fillId="5" borderId="1" xfId="0" applyNumberFormat="1" applyFont="1" applyFill="1" applyBorder="1" applyAlignment="1">
      <alignment horizontal="right" vertical="center" wrapText="1"/>
    </xf>
    <xf numFmtId="0" fontId="18" fillId="0" borderId="7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right" vertical="center" wrapText="1"/>
    </xf>
    <xf numFmtId="4" fontId="21" fillId="9" borderId="0" xfId="0" applyNumberFormat="1" applyFont="1" applyFill="1"/>
    <xf numFmtId="0" fontId="20" fillId="0" borderId="0" xfId="0" applyFont="1" applyAlignment="1">
      <alignment vertical="top"/>
    </xf>
    <xf numFmtId="0" fontId="21" fillId="0" borderId="0" xfId="0" applyFont="1" applyBorder="1" applyAlignment="1"/>
    <xf numFmtId="0" fontId="16" fillId="0" borderId="0" xfId="0" applyFont="1" applyBorder="1" applyAlignment="1"/>
    <xf numFmtId="49" fontId="18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vertical="top"/>
    </xf>
    <xf numFmtId="0" fontId="0" fillId="0" borderId="0" xfId="0" applyBorder="1"/>
    <xf numFmtId="0" fontId="18" fillId="0" borderId="0" xfId="0" applyFont="1" applyFill="1" applyBorder="1" applyAlignment="1">
      <alignment vertical="center" wrapText="1" shrinkToFit="1"/>
    </xf>
    <xf numFmtId="164" fontId="18" fillId="0" borderId="0" xfId="0" applyNumberFormat="1" applyFont="1" applyFill="1" applyBorder="1" applyAlignment="1">
      <alignment vertical="center" wrapText="1" shrinkToFit="1"/>
    </xf>
    <xf numFmtId="49" fontId="18" fillId="0" borderId="0" xfId="0" applyNumberFormat="1" applyFont="1" applyFill="1" applyBorder="1" applyAlignment="1">
      <alignment vertical="center" wrapText="1" shrinkToFit="1"/>
    </xf>
    <xf numFmtId="4" fontId="18" fillId="0" borderId="0" xfId="0" applyNumberFormat="1" applyFont="1" applyFill="1" applyBorder="1" applyAlignment="1">
      <alignment vertical="center" wrapText="1" shrinkToFit="1"/>
    </xf>
    <xf numFmtId="4" fontId="32" fillId="0" borderId="0" xfId="2" applyNumberFormat="1" applyFont="1" applyFill="1" applyAlignment="1">
      <alignment horizontal="left" vertical="center"/>
    </xf>
    <xf numFmtId="0" fontId="34" fillId="0" borderId="0" xfId="0" applyFont="1"/>
    <xf numFmtId="49" fontId="35" fillId="0" borderId="0" xfId="0" applyNumberFormat="1" applyFont="1" applyFill="1" applyBorder="1" applyAlignment="1">
      <alignment horizontal="center" vertical="center" wrapText="1"/>
    </xf>
    <xf numFmtId="49" fontId="34" fillId="0" borderId="0" xfId="0" applyNumberFormat="1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vertical="center" wrapText="1" shrinkToFit="1"/>
    </xf>
    <xf numFmtId="164" fontId="34" fillId="0" borderId="0" xfId="0" applyNumberFormat="1" applyFont="1" applyFill="1" applyBorder="1" applyAlignment="1">
      <alignment vertical="center" wrapText="1" shrinkToFit="1"/>
    </xf>
    <xf numFmtId="4" fontId="14" fillId="0" borderId="0" xfId="2" applyNumberFormat="1" applyFont="1" applyFill="1" applyAlignment="1">
      <alignment horizontal="left" vertical="center"/>
    </xf>
    <xf numFmtId="0" fontId="0" fillId="0" borderId="0" xfId="0" applyFill="1"/>
    <xf numFmtId="0" fontId="36" fillId="4" borderId="18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left"/>
    </xf>
    <xf numFmtId="0" fontId="29" fillId="0" borderId="0" xfId="0" applyFont="1" applyBorder="1" applyAlignment="1">
      <alignment horizontal="left" wrapText="1"/>
    </xf>
    <xf numFmtId="0" fontId="30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left" vertical="top" wrapText="1"/>
    </xf>
    <xf numFmtId="0" fontId="29" fillId="0" borderId="0" xfId="0" applyFont="1" applyBorder="1" applyAlignment="1">
      <alignment horizontal="left"/>
    </xf>
    <xf numFmtId="0" fontId="29" fillId="0" borderId="0" xfId="0" applyFont="1" applyBorder="1" applyAlignment="1">
      <alignment horizontal="left" wrapText="1"/>
    </xf>
    <xf numFmtId="0" fontId="31" fillId="0" borderId="0" xfId="0" applyFont="1" applyBorder="1" applyAlignment="1">
      <alignment vertical="center" wrapText="1"/>
    </xf>
    <xf numFmtId="4" fontId="31" fillId="0" borderId="21" xfId="0" applyNumberFormat="1" applyFont="1" applyBorder="1" applyAlignment="1">
      <alignment horizontal="center" vertical="center" wrapText="1"/>
    </xf>
    <xf numFmtId="4" fontId="31" fillId="0" borderId="16" xfId="0" applyNumberFormat="1" applyFont="1" applyBorder="1" applyAlignment="1">
      <alignment horizontal="center" vertical="center" wrapText="1"/>
    </xf>
    <xf numFmtId="4" fontId="31" fillId="0" borderId="25" xfId="0" applyNumberFormat="1" applyFont="1" applyBorder="1" applyAlignment="1">
      <alignment horizontal="center" vertical="center" wrapText="1"/>
    </xf>
    <xf numFmtId="0" fontId="31" fillId="10" borderId="31" xfId="0" applyFont="1" applyFill="1" applyBorder="1" applyAlignment="1">
      <alignment vertical="center" wrapText="1"/>
    </xf>
    <xf numFmtId="0" fontId="31" fillId="10" borderId="32" xfId="0" applyFont="1" applyFill="1" applyBorder="1" applyAlignment="1">
      <alignment vertical="center" wrapText="1"/>
    </xf>
    <xf numFmtId="0" fontId="29" fillId="0" borderId="0" xfId="0" applyFont="1" applyBorder="1" applyAlignment="1">
      <alignment horizontal="left"/>
    </xf>
    <xf numFmtId="0" fontId="29" fillId="0" borderId="0" xfId="0" applyFont="1" applyBorder="1" applyAlignment="1">
      <alignment horizontal="left" wrapText="1"/>
    </xf>
    <xf numFmtId="49" fontId="15" fillId="0" borderId="22" xfId="0" applyNumberFormat="1" applyFont="1" applyBorder="1" applyAlignment="1">
      <alignment horizontal="center"/>
    </xf>
    <xf numFmtId="0" fontId="15" fillId="0" borderId="33" xfId="0" applyFont="1" applyBorder="1" applyAlignment="1">
      <alignment vertical="center" wrapText="1"/>
    </xf>
    <xf numFmtId="4" fontId="31" fillId="0" borderId="30" xfId="0" applyNumberFormat="1" applyFont="1" applyBorder="1" applyAlignment="1">
      <alignment horizontal="center" vertical="center" wrapText="1"/>
    </xf>
    <xf numFmtId="4" fontId="31" fillId="10" borderId="26" xfId="0" applyNumberFormat="1" applyFont="1" applyFill="1" applyBorder="1" applyAlignment="1">
      <alignment vertical="center" wrapText="1"/>
    </xf>
    <xf numFmtId="0" fontId="15" fillId="0" borderId="33" xfId="0" applyFont="1" applyBorder="1" applyAlignment="1">
      <alignment horizontal="center" vertical="center" wrapText="1"/>
    </xf>
    <xf numFmtId="4" fontId="31" fillId="0" borderId="34" xfId="0" applyNumberFormat="1" applyFont="1" applyBorder="1" applyAlignment="1">
      <alignment vertical="center" wrapText="1"/>
    </xf>
    <xf numFmtId="4" fontId="15" fillId="0" borderId="34" xfId="0" applyNumberFormat="1" applyFont="1" applyBorder="1" applyAlignment="1">
      <alignment vertical="center" wrapText="1"/>
    </xf>
    <xf numFmtId="0" fontId="16" fillId="0" borderId="0" xfId="0" applyFont="1" applyAlignment="1">
      <alignment horizontal="left"/>
    </xf>
    <xf numFmtId="0" fontId="0" fillId="0" borderId="0" xfId="0" applyAlignment="1">
      <alignment horizontal="left"/>
    </xf>
    <xf numFmtId="0" fontId="16" fillId="0" borderId="0" xfId="0" applyFont="1" applyAlignment="1"/>
    <xf numFmtId="0" fontId="6" fillId="0" borderId="0" xfId="0" applyFont="1" applyBorder="1" applyAlignment="1">
      <alignment vertical="center" wrapText="1"/>
    </xf>
    <xf numFmtId="3" fontId="4" fillId="0" borderId="7" xfId="1" applyNumberFormat="1" applyFont="1" applyBorder="1" applyAlignment="1">
      <alignment horizontal="center" vertical="center" wrapText="1"/>
    </xf>
    <xf numFmtId="0" fontId="12" fillId="0" borderId="8" xfId="0" applyFont="1" applyBorder="1" applyAlignment="1"/>
    <xf numFmtId="0" fontId="12" fillId="0" borderId="3" xfId="0" applyFont="1" applyBorder="1" applyAlignment="1"/>
    <xf numFmtId="0" fontId="4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 shrinkToFit="1"/>
    </xf>
    <xf numFmtId="0" fontId="0" fillId="0" borderId="5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vertical="justify" wrapText="1"/>
    </xf>
    <xf numFmtId="0" fontId="11" fillId="0" borderId="1" xfId="0" applyFont="1" applyBorder="1" applyAlignment="1">
      <alignment wrapText="1"/>
    </xf>
    <xf numFmtId="164" fontId="9" fillId="0" borderId="4" xfId="0" applyNumberFormat="1" applyFont="1" applyFill="1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/>
    </xf>
    <xf numFmtId="4" fontId="13" fillId="3" borderId="4" xfId="0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 vertical="center" wrapText="1" shrinkToFit="1"/>
    </xf>
    <xf numFmtId="164" fontId="8" fillId="0" borderId="4" xfId="0" applyNumberFormat="1" applyFont="1" applyFill="1" applyBorder="1" applyAlignment="1">
      <alignment horizontal="center" vertical="center" wrapText="1" shrinkToFit="1"/>
    </xf>
    <xf numFmtId="0" fontId="0" fillId="0" borderId="5" xfId="0" applyBorder="1" applyAlignment="1"/>
    <xf numFmtId="0" fontId="0" fillId="0" borderId="6" xfId="0" applyBorder="1" applyAlignment="1"/>
    <xf numFmtId="0" fontId="14" fillId="0" borderId="0" xfId="0" applyFont="1" applyAlignment="1">
      <alignment horizontal="left" vertical="top" wrapText="1"/>
    </xf>
    <xf numFmtId="0" fontId="9" fillId="0" borderId="0" xfId="0" applyFont="1" applyFill="1" applyBorder="1" applyAlignment="1">
      <alignment horizontal="left" vertical="center" wrapText="1" shrinkToFit="1"/>
    </xf>
    <xf numFmtId="0" fontId="14" fillId="0" borderId="0" xfId="0" applyFont="1" applyAlignment="1">
      <alignment vertical="top"/>
    </xf>
    <xf numFmtId="0" fontId="29" fillId="0" borderId="0" xfId="0" applyFont="1" applyBorder="1" applyAlignment="1">
      <alignment horizontal="left"/>
    </xf>
    <xf numFmtId="0" fontId="29" fillId="0" borderId="0" xfId="0" applyFont="1" applyBorder="1" applyAlignment="1">
      <alignment horizontal="left" wrapText="1"/>
    </xf>
    <xf numFmtId="0" fontId="18" fillId="0" borderId="4" xfId="0" applyFont="1" applyFill="1" applyBorder="1" applyAlignment="1">
      <alignment horizontal="left" vertical="center" wrapText="1" shrinkToFit="1"/>
    </xf>
    <xf numFmtId="0" fontId="18" fillId="0" borderId="6" xfId="0" applyFont="1" applyFill="1" applyBorder="1" applyAlignment="1">
      <alignment horizontal="left" vertical="center" wrapText="1" shrinkToFit="1"/>
    </xf>
    <xf numFmtId="164" fontId="18" fillId="0" borderId="4" xfId="0" applyNumberFormat="1" applyFont="1" applyFill="1" applyBorder="1" applyAlignment="1">
      <alignment horizontal="center" vertical="center" wrapText="1" shrinkToFit="1"/>
    </xf>
    <xf numFmtId="164" fontId="18" fillId="0" borderId="6" xfId="0" applyNumberFormat="1" applyFont="1" applyFill="1" applyBorder="1" applyAlignment="1">
      <alignment horizontal="center" vertical="center" wrapText="1" shrinkToFit="1"/>
    </xf>
    <xf numFmtId="0" fontId="20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 wrapText="1"/>
    </xf>
    <xf numFmtId="0" fontId="18" fillId="0" borderId="4" xfId="0" applyFont="1" applyFill="1" applyBorder="1" applyAlignment="1">
      <alignment horizontal="center" vertical="center" wrapText="1" shrinkToFit="1"/>
    </xf>
    <xf numFmtId="0" fontId="18" fillId="0" borderId="6" xfId="0" applyFont="1" applyFill="1" applyBorder="1" applyAlignment="1">
      <alignment horizontal="center" vertical="center" wrapText="1" shrinkToFit="1"/>
    </xf>
    <xf numFmtId="0" fontId="18" fillId="0" borderId="0" xfId="0" applyFont="1" applyAlignment="1">
      <alignment horizontal="left" vertical="top" wrapText="1"/>
    </xf>
    <xf numFmtId="0" fontId="17" fillId="0" borderId="0" xfId="0" applyFont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 wrapText="1"/>
    </xf>
    <xf numFmtId="4" fontId="17" fillId="0" borderId="6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Fill="1" applyBorder="1" applyAlignment="1">
      <alignment horizontal="left" vertical="justify" wrapText="1"/>
    </xf>
    <xf numFmtId="0" fontId="30" fillId="0" borderId="0" xfId="0" applyFont="1" applyBorder="1" applyAlignment="1">
      <alignment horizontal="left"/>
    </xf>
    <xf numFmtId="49" fontId="18" fillId="0" borderId="1" xfId="0" applyNumberFormat="1" applyFont="1" applyFill="1" applyBorder="1" applyAlignment="1">
      <alignment horizontal="center" vertical="center" wrapText="1" shrinkToFit="1"/>
    </xf>
    <xf numFmtId="4" fontId="18" fillId="0" borderId="1" xfId="0" applyNumberFormat="1" applyFont="1" applyFill="1" applyBorder="1" applyAlignment="1">
      <alignment horizontal="center" vertical="center" wrapText="1" shrinkToFit="1"/>
    </xf>
    <xf numFmtId="0" fontId="18" fillId="0" borderId="0" xfId="0" applyFont="1" applyAlignment="1">
      <alignment horizontal="left" vertical="top"/>
    </xf>
    <xf numFmtId="49" fontId="17" fillId="0" borderId="0" xfId="0" applyNumberFormat="1" applyFont="1" applyBorder="1" applyAlignment="1">
      <alignment horizontal="left" vertical="center"/>
    </xf>
    <xf numFmtId="49" fontId="17" fillId="0" borderId="1" xfId="1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7" fillId="0" borderId="1" xfId="0" applyNumberFormat="1" applyFont="1" applyFill="1" applyBorder="1" applyAlignment="1">
      <alignment horizontal="center" vertical="center" wrapText="1" shrinkToFit="1"/>
    </xf>
    <xf numFmtId="4" fontId="17" fillId="0" borderId="1" xfId="0" applyNumberFormat="1" applyFont="1" applyBorder="1" applyAlignment="1">
      <alignment horizontal="center" vertical="center" wrapText="1"/>
    </xf>
    <xf numFmtId="0" fontId="31" fillId="10" borderId="35" xfId="0" applyFont="1" applyFill="1" applyBorder="1" applyAlignment="1">
      <alignment horizontal="right" vertical="center" wrapText="1"/>
    </xf>
    <xf numFmtId="0" fontId="31" fillId="10" borderId="36" xfId="0" applyFont="1" applyFill="1" applyBorder="1" applyAlignment="1">
      <alignment horizontal="right" vertical="center" wrapText="1"/>
    </xf>
    <xf numFmtId="0" fontId="31" fillId="10" borderId="37" xfId="0" applyFont="1" applyFill="1" applyBorder="1" applyAlignment="1">
      <alignment horizontal="right" vertical="center" wrapText="1"/>
    </xf>
    <xf numFmtId="4" fontId="31" fillId="0" borderId="23" xfId="0" applyNumberFormat="1" applyFont="1" applyBorder="1" applyAlignment="1">
      <alignment horizontal="center" vertical="center" wrapText="1"/>
    </xf>
    <xf numFmtId="4" fontId="31" fillId="0" borderId="17" xfId="0" applyNumberFormat="1" applyFont="1" applyBorder="1" applyAlignment="1">
      <alignment horizontal="center" vertical="center" wrapText="1"/>
    </xf>
    <xf numFmtId="4" fontId="31" fillId="0" borderId="19" xfId="0" applyNumberFormat="1" applyFont="1" applyBorder="1" applyAlignment="1">
      <alignment horizontal="center" vertical="center" wrapText="1"/>
    </xf>
    <xf numFmtId="4" fontId="31" fillId="0" borderId="24" xfId="0" applyNumberFormat="1" applyFont="1" applyBorder="1" applyAlignment="1">
      <alignment horizontal="center" vertical="center" wrapText="1"/>
    </xf>
    <xf numFmtId="4" fontId="31" fillId="0" borderId="15" xfId="0" applyNumberFormat="1" applyFont="1" applyBorder="1" applyAlignment="1">
      <alignment horizontal="center" vertical="center" wrapText="1"/>
    </xf>
    <xf numFmtId="4" fontId="31" fillId="0" borderId="20" xfId="0" applyNumberFormat="1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49" fontId="31" fillId="0" borderId="27" xfId="1" applyNumberFormat="1" applyFont="1" applyBorder="1" applyAlignment="1">
      <alignment horizontal="center" vertical="center" wrapText="1"/>
    </xf>
    <xf numFmtId="49" fontId="15" fillId="0" borderId="28" xfId="0" applyNumberFormat="1" applyFont="1" applyBorder="1" applyAlignment="1">
      <alignment horizontal="center"/>
    </xf>
    <xf numFmtId="49" fontId="15" fillId="0" borderId="29" xfId="0" applyNumberFormat="1" applyFont="1" applyBorder="1" applyAlignment="1">
      <alignment horizontal="center"/>
    </xf>
    <xf numFmtId="0" fontId="31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vertical="center" wrapText="1"/>
    </xf>
    <xf numFmtId="0" fontId="15" fillId="0" borderId="29" xfId="0" applyFont="1" applyBorder="1" applyAlignment="1">
      <alignment vertical="center" wrapText="1"/>
    </xf>
    <xf numFmtId="4" fontId="31" fillId="0" borderId="8" xfId="0" applyNumberFormat="1" applyFont="1" applyBorder="1" applyAlignment="1">
      <alignment horizontal="center" vertical="center" wrapText="1"/>
    </xf>
  </cellXfs>
  <cellStyles count="4">
    <cellStyle name="Normal_Sheet1" xfId="1"/>
    <cellStyle name="Обычный" xfId="0" builtinId="0"/>
    <cellStyle name="Обычный 2" xfId="3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opLeftCell="A25" zoomScale="59" zoomScaleNormal="59" workbookViewId="0">
      <selection activeCell="E10" sqref="E10"/>
    </sheetView>
  </sheetViews>
  <sheetFormatPr defaultColWidth="9.1796875" defaultRowHeight="15.5" x14ac:dyDescent="0.35"/>
  <cols>
    <col min="1" max="1" width="6.7265625" style="6" customWidth="1"/>
    <col min="2" max="2" width="89.26953125" style="6" customWidth="1"/>
    <col min="3" max="3" width="10" style="6" customWidth="1"/>
    <col min="4" max="4" width="27.1796875" style="6" customWidth="1"/>
    <col min="5" max="5" width="24.54296875" style="6" customWidth="1"/>
    <col min="6" max="6" width="26" style="6" customWidth="1"/>
    <col min="7" max="7" width="24.453125" style="6" customWidth="1"/>
    <col min="8" max="8" width="25.1796875" style="6" customWidth="1"/>
    <col min="9" max="9" width="21.7265625" style="6" customWidth="1"/>
    <col min="10" max="10" width="22" style="6" customWidth="1"/>
    <col min="11" max="16384" width="9.1796875" style="6"/>
  </cols>
  <sheetData>
    <row r="1" spans="1:10" ht="79.5" customHeight="1" x14ac:dyDescent="0.35">
      <c r="A1" s="149" t="s">
        <v>61</v>
      </c>
      <c r="B1" s="149"/>
      <c r="C1" s="149"/>
      <c r="D1" s="149"/>
      <c r="E1" s="149"/>
      <c r="F1" s="149"/>
      <c r="G1" s="149"/>
      <c r="H1" s="149"/>
      <c r="I1" s="149"/>
      <c r="J1" s="149"/>
    </row>
    <row r="2" spans="1:10" ht="21.75" customHeight="1" x14ac:dyDescent="0.3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28" customHeight="1" x14ac:dyDescent="0.35">
      <c r="A3" s="1" t="s">
        <v>15</v>
      </c>
      <c r="B3" s="7"/>
      <c r="C3" s="7"/>
      <c r="D3" s="7"/>
      <c r="E3" s="7"/>
      <c r="F3" s="7"/>
      <c r="G3" s="7"/>
      <c r="H3" s="7"/>
      <c r="I3" s="7"/>
      <c r="J3" s="7"/>
    </row>
    <row r="4" spans="1:10" ht="84" customHeight="1" x14ac:dyDescent="0.35">
      <c r="A4" s="150" t="s">
        <v>0</v>
      </c>
      <c r="B4" s="153" t="s">
        <v>13</v>
      </c>
      <c r="C4" s="156" t="s">
        <v>58</v>
      </c>
      <c r="D4" s="157"/>
      <c r="E4" s="162" t="s">
        <v>17</v>
      </c>
      <c r="F4" s="163"/>
      <c r="G4" s="163"/>
      <c r="H4" s="163"/>
      <c r="I4" s="163"/>
      <c r="J4" s="164"/>
    </row>
    <row r="5" spans="1:10" ht="56.25" customHeight="1" x14ac:dyDescent="0.35">
      <c r="A5" s="151"/>
      <c r="B5" s="154"/>
      <c r="C5" s="158"/>
      <c r="D5" s="159"/>
      <c r="E5" s="165" t="s">
        <v>45</v>
      </c>
      <c r="F5" s="166"/>
      <c r="G5" s="167"/>
      <c r="H5" s="165" t="s">
        <v>48</v>
      </c>
      <c r="I5" s="166"/>
      <c r="J5" s="167"/>
    </row>
    <row r="6" spans="1:10" ht="40.75" customHeight="1" x14ac:dyDescent="0.35">
      <c r="A6" s="152"/>
      <c r="B6" s="155"/>
      <c r="C6" s="160"/>
      <c r="D6" s="161"/>
      <c r="E6" s="17" t="s">
        <v>46</v>
      </c>
      <c r="F6" s="16" t="s">
        <v>18</v>
      </c>
      <c r="G6" s="16" t="s">
        <v>47</v>
      </c>
      <c r="H6" s="17" t="s">
        <v>46</v>
      </c>
      <c r="I6" s="16" t="s">
        <v>18</v>
      </c>
      <c r="J6" s="16" t="s">
        <v>47</v>
      </c>
    </row>
    <row r="7" spans="1:10" ht="42" customHeight="1" x14ac:dyDescent="0.35">
      <c r="A7" s="34">
        <v>1</v>
      </c>
      <c r="B7" s="30" t="s">
        <v>49</v>
      </c>
      <c r="C7" s="168" t="s">
        <v>62</v>
      </c>
      <c r="D7" s="169"/>
      <c r="E7" s="16"/>
      <c r="F7" s="17"/>
      <c r="G7" s="17"/>
      <c r="H7" s="17"/>
      <c r="I7" s="19"/>
      <c r="J7" s="18"/>
    </row>
    <row r="8" spans="1:10" ht="42.75" customHeight="1" x14ac:dyDescent="0.35">
      <c r="A8" s="34" t="s">
        <v>71</v>
      </c>
      <c r="B8" s="30" t="s">
        <v>51</v>
      </c>
      <c r="C8" s="168" t="s">
        <v>63</v>
      </c>
      <c r="D8" s="169"/>
      <c r="E8" s="16"/>
      <c r="F8" s="17"/>
      <c r="G8" s="17"/>
      <c r="H8" s="17"/>
      <c r="I8" s="19"/>
      <c r="J8" s="18"/>
    </row>
    <row r="9" spans="1:10" ht="43.5" customHeight="1" x14ac:dyDescent="0.35">
      <c r="A9" s="34">
        <v>2</v>
      </c>
      <c r="B9" s="30" t="s">
        <v>50</v>
      </c>
      <c r="C9" s="168" t="s">
        <v>63</v>
      </c>
      <c r="D9" s="169"/>
      <c r="E9" s="16"/>
      <c r="F9" s="17"/>
      <c r="G9" s="17"/>
      <c r="H9" s="17"/>
      <c r="I9" s="19"/>
      <c r="J9" s="18"/>
    </row>
    <row r="10" spans="1:10" ht="41.25" customHeight="1" x14ac:dyDescent="0.35">
      <c r="A10" s="34">
        <v>3</v>
      </c>
      <c r="B10" s="30" t="s">
        <v>59</v>
      </c>
      <c r="C10" s="168" t="s">
        <v>72</v>
      </c>
      <c r="D10" s="169"/>
      <c r="E10" s="3"/>
      <c r="F10" s="4"/>
      <c r="G10" s="4"/>
      <c r="H10" s="4"/>
      <c r="I10" s="8"/>
      <c r="J10" s="9"/>
    </row>
    <row r="11" spans="1:10" ht="41.25" customHeight="1" x14ac:dyDescent="0.35">
      <c r="A11" s="34" t="s">
        <v>26</v>
      </c>
      <c r="B11" s="30" t="s">
        <v>52</v>
      </c>
      <c r="C11" s="168" t="s">
        <v>72</v>
      </c>
      <c r="D11" s="169"/>
      <c r="E11" s="3"/>
      <c r="F11" s="4"/>
      <c r="G11" s="4"/>
      <c r="H11" s="4"/>
      <c r="I11" s="8"/>
      <c r="J11" s="9"/>
    </row>
    <row r="12" spans="1:10" s="2" customFormat="1" ht="41.25" customHeight="1" x14ac:dyDescent="0.4">
      <c r="A12" s="10"/>
      <c r="B12" s="20" t="s">
        <v>60</v>
      </c>
      <c r="C12" s="168"/>
      <c r="D12" s="169"/>
      <c r="E12" s="11"/>
      <c r="F12" s="11"/>
      <c r="G12" s="11"/>
      <c r="H12" s="11"/>
      <c r="I12" s="11"/>
      <c r="J12" s="11"/>
    </row>
    <row r="13" spans="1:10" s="5" customFormat="1" ht="41.25" customHeight="1" x14ac:dyDescent="0.35">
      <c r="A13" s="12"/>
      <c r="B13" s="21" t="s">
        <v>12</v>
      </c>
      <c r="C13" s="168"/>
      <c r="D13" s="169"/>
      <c r="E13" s="170"/>
      <c r="F13" s="171"/>
      <c r="G13" s="171"/>
      <c r="H13" s="171"/>
      <c r="I13" s="171"/>
      <c r="J13" s="172"/>
    </row>
    <row r="14" spans="1:10" s="5" customFormat="1" ht="26.25" customHeight="1" x14ac:dyDescent="0.45">
      <c r="A14" s="173" t="s">
        <v>28</v>
      </c>
      <c r="B14" s="174"/>
      <c r="C14" s="174"/>
      <c r="D14" s="174"/>
      <c r="E14" s="174"/>
      <c r="F14" s="174"/>
      <c r="G14" s="174"/>
      <c r="H14" s="174"/>
      <c r="I14" s="174"/>
      <c r="J14" s="174"/>
    </row>
    <row r="15" spans="1:10" ht="30.75" customHeight="1" x14ac:dyDescent="0.35">
      <c r="A15" s="13"/>
      <c r="B15" s="14"/>
      <c r="C15" s="14"/>
      <c r="D15" s="14"/>
      <c r="E15" s="14"/>
      <c r="F15" s="14"/>
      <c r="G15" s="14"/>
      <c r="H15" s="14"/>
      <c r="I15" s="14"/>
      <c r="J15" s="14"/>
    </row>
    <row r="16" spans="1:10" ht="42" customHeight="1" x14ac:dyDescent="0.35">
      <c r="A16" s="22" t="s">
        <v>1</v>
      </c>
      <c r="B16" s="23" t="s">
        <v>14</v>
      </c>
      <c r="C16" s="175" t="s">
        <v>2</v>
      </c>
      <c r="D16" s="176"/>
      <c r="E16" s="177" t="s">
        <v>19</v>
      </c>
      <c r="F16" s="178"/>
      <c r="G16" s="178"/>
      <c r="H16" s="178"/>
      <c r="I16" s="178"/>
      <c r="J16" s="179"/>
    </row>
    <row r="17" spans="1:10" ht="48" customHeight="1" x14ac:dyDescent="0.35">
      <c r="A17" s="22" t="s">
        <v>3</v>
      </c>
      <c r="B17" s="23" t="s">
        <v>22</v>
      </c>
      <c r="C17" s="175" t="s">
        <v>2</v>
      </c>
      <c r="D17" s="180"/>
      <c r="E17" s="181"/>
      <c r="F17" s="182"/>
      <c r="G17" s="182"/>
      <c r="H17" s="182"/>
      <c r="I17" s="182"/>
      <c r="J17" s="183"/>
    </row>
    <row r="18" spans="1:10" ht="42" customHeight="1" x14ac:dyDescent="0.35">
      <c r="A18" s="22" t="s">
        <v>4</v>
      </c>
      <c r="B18" s="23" t="s">
        <v>32</v>
      </c>
      <c r="C18" s="175" t="s">
        <v>5</v>
      </c>
      <c r="D18" s="180"/>
      <c r="E18" s="181"/>
      <c r="F18" s="182"/>
      <c r="G18" s="182"/>
      <c r="H18" s="182"/>
      <c r="I18" s="182"/>
      <c r="J18" s="183"/>
    </row>
    <row r="19" spans="1:10" ht="42" customHeight="1" x14ac:dyDescent="0.35">
      <c r="A19" s="22" t="s">
        <v>4</v>
      </c>
      <c r="B19" s="23" t="s">
        <v>10</v>
      </c>
      <c r="C19" s="175" t="s">
        <v>11</v>
      </c>
      <c r="D19" s="180"/>
      <c r="E19" s="181" t="s">
        <v>23</v>
      </c>
      <c r="F19" s="182"/>
      <c r="G19" s="182"/>
      <c r="H19" s="182"/>
      <c r="I19" s="182"/>
      <c r="J19" s="183"/>
    </row>
    <row r="20" spans="1:10" ht="42" customHeight="1" x14ac:dyDescent="0.35">
      <c r="A20" s="22" t="s">
        <v>6</v>
      </c>
      <c r="B20" s="23" t="s">
        <v>8</v>
      </c>
      <c r="C20" s="175" t="s">
        <v>5</v>
      </c>
      <c r="D20" s="180"/>
      <c r="E20" s="181"/>
      <c r="F20" s="182"/>
      <c r="G20" s="182"/>
      <c r="H20" s="182"/>
      <c r="I20" s="182"/>
      <c r="J20" s="183"/>
    </row>
    <row r="21" spans="1:10" ht="42" customHeight="1" x14ac:dyDescent="0.35">
      <c r="A21" s="22" t="s">
        <v>7</v>
      </c>
      <c r="B21" s="23" t="s">
        <v>9</v>
      </c>
      <c r="C21" s="175" t="s">
        <v>2</v>
      </c>
      <c r="D21" s="180"/>
      <c r="E21" s="181"/>
      <c r="F21" s="182"/>
      <c r="G21" s="182"/>
      <c r="H21" s="182"/>
      <c r="I21" s="182"/>
      <c r="J21" s="183"/>
    </row>
    <row r="22" spans="1:10" ht="42" customHeight="1" x14ac:dyDescent="0.35">
      <c r="A22" s="22" t="s">
        <v>33</v>
      </c>
      <c r="B22" s="23" t="s">
        <v>35</v>
      </c>
      <c r="C22" s="175" t="s">
        <v>36</v>
      </c>
      <c r="D22" s="180"/>
      <c r="E22" s="181"/>
      <c r="F22" s="182"/>
      <c r="G22" s="182"/>
      <c r="H22" s="182"/>
      <c r="I22" s="182"/>
      <c r="J22" s="183"/>
    </row>
    <row r="23" spans="1:10" ht="42" customHeight="1" x14ac:dyDescent="0.35">
      <c r="A23" s="22" t="s">
        <v>34</v>
      </c>
      <c r="B23" s="23" t="s">
        <v>37</v>
      </c>
      <c r="C23" s="175" t="s">
        <v>38</v>
      </c>
      <c r="D23" s="180"/>
      <c r="E23" s="181"/>
      <c r="F23" s="182"/>
      <c r="G23" s="182"/>
      <c r="H23" s="182"/>
      <c r="I23" s="182"/>
      <c r="J23" s="183"/>
    </row>
    <row r="24" spans="1:10" ht="42" customHeight="1" x14ac:dyDescent="0.35">
      <c r="A24" s="22" t="s">
        <v>39</v>
      </c>
      <c r="B24" s="23" t="s">
        <v>40</v>
      </c>
      <c r="C24" s="175" t="s">
        <v>41</v>
      </c>
      <c r="D24" s="180"/>
      <c r="E24" s="181"/>
      <c r="F24" s="182"/>
      <c r="G24" s="182"/>
      <c r="H24" s="182"/>
      <c r="I24" s="182"/>
      <c r="J24" s="183"/>
    </row>
    <row r="25" spans="1:10" ht="42" customHeight="1" x14ac:dyDescent="0.35">
      <c r="A25" s="22" t="s">
        <v>42</v>
      </c>
      <c r="B25" s="23" t="s">
        <v>43</v>
      </c>
      <c r="C25" s="175"/>
      <c r="D25" s="180"/>
      <c r="E25" s="181"/>
      <c r="F25" s="182"/>
      <c r="G25" s="182"/>
      <c r="H25" s="182"/>
      <c r="I25" s="182"/>
      <c r="J25" s="183"/>
    </row>
    <row r="26" spans="1:10" ht="42" customHeight="1" x14ac:dyDescent="0.35">
      <c r="A26" s="25"/>
      <c r="B26" s="26" t="s">
        <v>21</v>
      </c>
      <c r="C26" s="26"/>
      <c r="D26" s="27"/>
      <c r="E26" s="28"/>
      <c r="F26" s="29"/>
      <c r="G26" s="29"/>
      <c r="H26" s="29"/>
      <c r="I26" s="29"/>
      <c r="J26" s="29"/>
    </row>
    <row r="27" spans="1:10" ht="42" customHeight="1" x14ac:dyDescent="0.35">
      <c r="A27" s="25" t="s">
        <v>53</v>
      </c>
      <c r="B27" s="185" t="s">
        <v>54</v>
      </c>
      <c r="C27" s="185"/>
      <c r="D27" s="185"/>
      <c r="E27" s="185"/>
      <c r="F27" s="185"/>
      <c r="G27" s="185"/>
      <c r="H27" s="185"/>
      <c r="I27" s="185"/>
      <c r="J27" s="185"/>
    </row>
    <row r="28" spans="1:10" ht="59.25" customHeight="1" x14ac:dyDescent="0.35">
      <c r="A28" s="33" t="s">
        <v>20</v>
      </c>
      <c r="B28" s="184" t="s">
        <v>55</v>
      </c>
      <c r="C28" s="184"/>
      <c r="D28" s="184"/>
      <c r="E28" s="184"/>
      <c r="F28" s="184"/>
      <c r="G28" s="184"/>
      <c r="H28" s="184"/>
      <c r="I28" s="184"/>
      <c r="J28" s="184"/>
    </row>
    <row r="29" spans="1:10" s="31" customFormat="1" ht="27" customHeight="1" x14ac:dyDescent="0.35">
      <c r="A29" s="33" t="s">
        <v>24</v>
      </c>
      <c r="B29" s="186" t="s">
        <v>29</v>
      </c>
      <c r="C29" s="186"/>
      <c r="D29" s="186"/>
      <c r="E29" s="186"/>
      <c r="F29" s="186"/>
      <c r="G29" s="186"/>
      <c r="H29" s="186"/>
      <c r="I29" s="186"/>
      <c r="J29" s="35"/>
    </row>
    <row r="30" spans="1:10" s="31" customFormat="1" ht="28" customHeight="1" x14ac:dyDescent="0.35">
      <c r="A30" s="33" t="s">
        <v>26</v>
      </c>
      <c r="B30" s="184" t="s">
        <v>25</v>
      </c>
      <c r="C30" s="184"/>
      <c r="D30" s="184"/>
      <c r="E30" s="184"/>
      <c r="F30" s="184"/>
      <c r="G30" s="184"/>
      <c r="H30" s="184"/>
      <c r="I30" s="184"/>
      <c r="J30" s="35"/>
    </row>
    <row r="31" spans="1:10" s="31" customFormat="1" ht="39" customHeight="1" x14ac:dyDescent="0.35">
      <c r="A31" s="33" t="s">
        <v>27</v>
      </c>
      <c r="B31" s="184" t="s">
        <v>31</v>
      </c>
      <c r="C31" s="184"/>
      <c r="D31" s="184"/>
      <c r="E31" s="184"/>
      <c r="F31" s="184"/>
      <c r="G31" s="184"/>
      <c r="H31" s="184"/>
      <c r="I31" s="184"/>
      <c r="J31" s="35"/>
    </row>
    <row r="32" spans="1:10" s="31" customFormat="1" ht="30.75" customHeight="1" x14ac:dyDescent="0.35">
      <c r="A32" s="33" t="s">
        <v>44</v>
      </c>
      <c r="B32" s="184" t="s">
        <v>30</v>
      </c>
      <c r="C32" s="184"/>
      <c r="D32" s="184"/>
      <c r="E32" s="184"/>
      <c r="F32" s="184"/>
      <c r="G32" s="184"/>
      <c r="H32" s="184"/>
      <c r="I32" s="184"/>
      <c r="J32" s="36"/>
    </row>
    <row r="33" spans="1:11" s="31" customFormat="1" ht="40.75" customHeight="1" x14ac:dyDescent="0.35">
      <c r="A33" s="33" t="s">
        <v>56</v>
      </c>
      <c r="B33" s="184" t="s">
        <v>57</v>
      </c>
      <c r="C33" s="184"/>
      <c r="D33" s="184"/>
      <c r="E33" s="184"/>
      <c r="F33" s="184"/>
      <c r="G33" s="184"/>
      <c r="H33" s="184"/>
      <c r="I33" s="184"/>
      <c r="J33" s="36"/>
    </row>
    <row r="34" spans="1:11" s="31" customFormat="1" ht="20.25" customHeight="1" x14ac:dyDescent="0.35">
      <c r="A34" s="33"/>
      <c r="B34" s="36"/>
      <c r="C34" s="36"/>
      <c r="D34" s="36"/>
      <c r="E34" s="36"/>
      <c r="F34" s="36"/>
      <c r="G34" s="36"/>
      <c r="H34" s="36"/>
      <c r="I34" s="36"/>
      <c r="J34" s="36"/>
    </row>
    <row r="35" spans="1:11" ht="23.25" customHeight="1" x14ac:dyDescent="0.35">
      <c r="A35" s="33"/>
      <c r="B35" s="146" t="s">
        <v>69</v>
      </c>
      <c r="C35" s="146"/>
      <c r="D35" s="146"/>
      <c r="E35" s="146"/>
      <c r="F35" s="146"/>
      <c r="G35" s="146"/>
      <c r="H35" s="146"/>
      <c r="I35" s="146"/>
      <c r="J35" s="146"/>
      <c r="K35" s="146"/>
    </row>
    <row r="36" spans="1:11" ht="22.75" customHeight="1" x14ac:dyDescent="0.35">
      <c r="A36" s="33"/>
      <c r="B36" s="146" t="s">
        <v>70</v>
      </c>
      <c r="C36" s="146"/>
      <c r="D36" s="146"/>
      <c r="E36" s="146"/>
      <c r="F36" s="146"/>
      <c r="G36" s="146"/>
      <c r="H36" s="146"/>
      <c r="I36" s="146"/>
      <c r="J36" s="146"/>
      <c r="K36" s="146"/>
    </row>
    <row r="37" spans="1:11" ht="23.25" customHeight="1" x14ac:dyDescent="0.35">
      <c r="A37" s="33"/>
      <c r="B37" s="146" t="s">
        <v>64</v>
      </c>
      <c r="C37" s="146"/>
      <c r="D37" s="146"/>
      <c r="E37" s="146"/>
      <c r="F37" s="146"/>
      <c r="G37" s="146"/>
      <c r="H37" s="146"/>
      <c r="I37" s="146"/>
      <c r="J37" s="146"/>
      <c r="K37" s="146"/>
    </row>
    <row r="38" spans="1:11" ht="20" x14ac:dyDescent="0.4">
      <c r="A38" s="32"/>
      <c r="B38" s="146" t="s">
        <v>65</v>
      </c>
      <c r="C38" s="147"/>
      <c r="D38" s="147"/>
      <c r="E38" s="147"/>
      <c r="F38" s="147"/>
      <c r="G38" s="147"/>
      <c r="H38" s="147"/>
      <c r="I38" s="147"/>
      <c r="J38" s="147"/>
      <c r="K38" s="147"/>
    </row>
    <row r="39" spans="1:11" ht="21.75" customHeight="1" x14ac:dyDescent="0.35">
      <c r="B39" s="38" t="s">
        <v>66</v>
      </c>
      <c r="C39" s="38"/>
      <c r="D39" s="38"/>
      <c r="E39" s="38"/>
      <c r="F39" s="38"/>
      <c r="G39" s="38"/>
      <c r="H39" s="38"/>
      <c r="I39" s="38"/>
    </row>
    <row r="40" spans="1:11" ht="21.75" customHeight="1" x14ac:dyDescent="0.35">
      <c r="B40" s="148" t="s">
        <v>68</v>
      </c>
      <c r="C40" s="148"/>
      <c r="D40" s="148"/>
      <c r="E40" s="148"/>
      <c r="F40" s="148"/>
      <c r="G40" s="148"/>
      <c r="H40" s="148"/>
      <c r="I40" s="148"/>
      <c r="J40" s="38"/>
      <c r="K40" s="38"/>
    </row>
    <row r="41" spans="1:11" ht="18" x14ac:dyDescent="0.4">
      <c r="A41" s="24"/>
      <c r="B41"/>
    </row>
    <row r="42" spans="1:11" ht="21" customHeight="1" x14ac:dyDescent="0.45">
      <c r="B42" s="15" t="s">
        <v>16</v>
      </c>
    </row>
    <row r="43" spans="1:11" ht="15" customHeight="1" x14ac:dyDescent="0.35">
      <c r="B43" s="37" t="s">
        <v>67</v>
      </c>
    </row>
    <row r="44" spans="1:11" ht="15" customHeight="1" x14ac:dyDescent="0.35"/>
  </sheetData>
  <mergeCells count="48">
    <mergeCell ref="B33:I33"/>
    <mergeCell ref="B27:J27"/>
    <mergeCell ref="B28:J28"/>
    <mergeCell ref="B29:I29"/>
    <mergeCell ref="B30:I30"/>
    <mergeCell ref="B31:I31"/>
    <mergeCell ref="B32:I32"/>
    <mergeCell ref="C23:D23"/>
    <mergeCell ref="E23:J23"/>
    <mergeCell ref="C24:D24"/>
    <mergeCell ref="E24:J24"/>
    <mergeCell ref="C25:D25"/>
    <mergeCell ref="E25:J25"/>
    <mergeCell ref="C20:D20"/>
    <mergeCell ref="E20:J20"/>
    <mergeCell ref="C21:D21"/>
    <mergeCell ref="E21:J21"/>
    <mergeCell ref="C22:D22"/>
    <mergeCell ref="E22:J22"/>
    <mergeCell ref="C17:D17"/>
    <mergeCell ref="E17:J17"/>
    <mergeCell ref="C18:D18"/>
    <mergeCell ref="E18:J18"/>
    <mergeCell ref="C19:D19"/>
    <mergeCell ref="E19:J19"/>
    <mergeCell ref="C12:D12"/>
    <mergeCell ref="C13:D13"/>
    <mergeCell ref="E13:J13"/>
    <mergeCell ref="A14:J14"/>
    <mergeCell ref="C16:D16"/>
    <mergeCell ref="E16:J16"/>
    <mergeCell ref="C7:D7"/>
    <mergeCell ref="C9:D9"/>
    <mergeCell ref="C8:D8"/>
    <mergeCell ref="C10:D10"/>
    <mergeCell ref="C11:D11"/>
    <mergeCell ref="A1:J1"/>
    <mergeCell ref="A4:A6"/>
    <mergeCell ref="B4:B6"/>
    <mergeCell ref="C4:D6"/>
    <mergeCell ref="E4:J4"/>
    <mergeCell ref="E5:G5"/>
    <mergeCell ref="H5:J5"/>
    <mergeCell ref="B35:K35"/>
    <mergeCell ref="B36:K36"/>
    <mergeCell ref="B37:K37"/>
    <mergeCell ref="B38:K38"/>
    <mergeCell ref="B40:I40"/>
  </mergeCells>
  <pageMargins left="0.41" right="0.3" top="0.24" bottom="0.34" header="0.21" footer="0.3"/>
  <pageSetup paperSize="9" scale="3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6"/>
  <sheetViews>
    <sheetView view="pageBreakPreview" topLeftCell="A214" zoomScaleNormal="70" zoomScaleSheetLayoutView="100" workbookViewId="0">
      <selection activeCell="B229" sqref="B229:C229"/>
    </sheetView>
  </sheetViews>
  <sheetFormatPr defaultColWidth="9.1796875" defaultRowHeight="15.5" outlineLevelRow="1" x14ac:dyDescent="0.35"/>
  <cols>
    <col min="1" max="1" width="8.453125" style="40" customWidth="1"/>
    <col min="2" max="2" width="105.7265625" style="40" customWidth="1"/>
    <col min="3" max="3" width="17" style="40" customWidth="1"/>
    <col min="4" max="4" width="18.26953125" style="40" customWidth="1"/>
    <col min="5" max="10" width="15.81640625" style="40" customWidth="1"/>
    <col min="11" max="11" width="13" style="40" customWidth="1"/>
    <col min="12" max="16384" width="9.1796875" style="40"/>
  </cols>
  <sheetData>
    <row r="1" spans="1:10" ht="22.75" customHeight="1" x14ac:dyDescent="0.35">
      <c r="A1" s="198" t="s">
        <v>97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ht="68.25" customHeight="1" x14ac:dyDescent="0.35">
      <c r="A2" s="198" t="s">
        <v>452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0" x14ac:dyDescent="0.35">
      <c r="A3" s="207" t="s">
        <v>457</v>
      </c>
      <c r="B3" s="207"/>
      <c r="C3" s="39"/>
      <c r="D3" s="39"/>
      <c r="E3" s="39"/>
      <c r="F3" s="39"/>
      <c r="G3" s="39"/>
      <c r="H3" s="39"/>
    </row>
    <row r="4" spans="1:10" ht="15.75" customHeight="1" x14ac:dyDescent="0.35">
      <c r="A4" s="208" t="s">
        <v>0</v>
      </c>
      <c r="B4" s="210" t="s">
        <v>13</v>
      </c>
      <c r="C4" s="210" t="s">
        <v>77</v>
      </c>
      <c r="D4" s="72" t="s">
        <v>274</v>
      </c>
      <c r="E4" s="212" t="s">
        <v>458</v>
      </c>
      <c r="F4" s="212"/>
      <c r="G4" s="212"/>
      <c r="H4" s="212"/>
      <c r="I4" s="212"/>
      <c r="J4" s="212"/>
    </row>
    <row r="5" spans="1:10" ht="20.25" customHeight="1" x14ac:dyDescent="0.35">
      <c r="A5" s="209"/>
      <c r="B5" s="211"/>
      <c r="C5" s="211"/>
      <c r="D5" s="72" t="s">
        <v>341</v>
      </c>
      <c r="E5" s="213" t="s">
        <v>45</v>
      </c>
      <c r="F5" s="213"/>
      <c r="G5" s="213"/>
      <c r="H5" s="213" t="s">
        <v>48</v>
      </c>
      <c r="I5" s="213"/>
      <c r="J5" s="213"/>
    </row>
    <row r="6" spans="1:10" ht="31" x14ac:dyDescent="0.35">
      <c r="A6" s="209"/>
      <c r="B6" s="211"/>
      <c r="C6" s="211"/>
      <c r="D6" s="55"/>
      <c r="E6" s="73" t="s">
        <v>46</v>
      </c>
      <c r="F6" s="73" t="s">
        <v>91</v>
      </c>
      <c r="G6" s="73" t="s">
        <v>47</v>
      </c>
      <c r="H6" s="73" t="s">
        <v>46</v>
      </c>
      <c r="I6" s="73" t="s">
        <v>91</v>
      </c>
      <c r="J6" s="73" t="s">
        <v>47</v>
      </c>
    </row>
    <row r="7" spans="1:10" s="52" customFormat="1" x14ac:dyDescent="0.35">
      <c r="A7" s="78"/>
      <c r="B7" s="66" t="s">
        <v>331</v>
      </c>
      <c r="C7" s="79"/>
      <c r="D7" s="80"/>
      <c r="E7" s="58"/>
      <c r="F7" s="58"/>
      <c r="G7" s="58"/>
      <c r="H7" s="58">
        <f>SUM(H8,H21,H24,H34,H46,H66,H79,H93,H102,H113,H119,H129)</f>
        <v>12245813.939526198</v>
      </c>
      <c r="I7" s="58">
        <f>SUM(I8,I21,I24,I34,I46,I66,I79,I93,I102,I113,I119,I129)</f>
        <v>9446008.7566999998</v>
      </c>
      <c r="J7" s="58">
        <f>SUM(J8,J21,J24,J34,J46,J66,J79,J93,J102,J113,J119,J129)</f>
        <v>21691822.696226206</v>
      </c>
    </row>
    <row r="8" spans="1:10" s="48" customFormat="1" x14ac:dyDescent="0.35">
      <c r="A8" s="81" t="s">
        <v>1</v>
      </c>
      <c r="B8" s="68" t="s">
        <v>99</v>
      </c>
      <c r="C8" s="82"/>
      <c r="D8" s="83"/>
      <c r="E8" s="44"/>
      <c r="F8" s="44"/>
      <c r="G8" s="44"/>
      <c r="H8" s="59">
        <f>SUM(H9:H20)</f>
        <v>4246459.9868879989</v>
      </c>
      <c r="I8" s="59">
        <f t="shared" ref="I8:J8" si="0">SUM(I9:I20)</f>
        <v>1215730.5719999999</v>
      </c>
      <c r="J8" s="59">
        <f t="shared" si="0"/>
        <v>5462190.5588879995</v>
      </c>
    </row>
    <row r="9" spans="1:10" s="48" customFormat="1" ht="31.5" customHeight="1" outlineLevel="1" x14ac:dyDescent="0.35">
      <c r="A9" s="84" t="s">
        <v>74</v>
      </c>
      <c r="B9" s="75" t="s">
        <v>265</v>
      </c>
      <c r="C9" s="53" t="s">
        <v>100</v>
      </c>
      <c r="D9" s="85">
        <v>1</v>
      </c>
      <c r="E9" s="96">
        <v>309246.17673599994</v>
      </c>
      <c r="F9" s="96">
        <v>26548.2</v>
      </c>
      <c r="G9" s="97">
        <f>E9+F9</f>
        <v>335794.37673599995</v>
      </c>
      <c r="H9" s="97">
        <f>D9*$E9</f>
        <v>309246.17673599994</v>
      </c>
      <c r="I9" s="97">
        <f>D9*$F9</f>
        <v>26548.2</v>
      </c>
      <c r="J9" s="97">
        <f>H9+I9</f>
        <v>335794.37673599995</v>
      </c>
    </row>
    <row r="10" spans="1:10" s="48" customFormat="1" ht="31.5" customHeight="1" outlineLevel="1" x14ac:dyDescent="0.35">
      <c r="A10" s="84" t="s">
        <v>96</v>
      </c>
      <c r="B10" s="75" t="s">
        <v>101</v>
      </c>
      <c r="C10" s="53" t="s">
        <v>100</v>
      </c>
      <c r="D10" s="85">
        <v>1</v>
      </c>
      <c r="E10" s="96">
        <v>555599.66767199989</v>
      </c>
      <c r="F10" s="96">
        <v>53096.4</v>
      </c>
      <c r="G10" s="97">
        <f t="shared" ref="G10:G20" si="1">E10+F10</f>
        <v>608696.06767199992</v>
      </c>
      <c r="H10" s="97">
        <f t="shared" ref="H10:H20" si="2">D10*$E10</f>
        <v>555599.66767199989</v>
      </c>
      <c r="I10" s="97">
        <f t="shared" ref="I10:I20" si="3">D10*$F10</f>
        <v>53096.4</v>
      </c>
      <c r="J10" s="97">
        <f t="shared" ref="J10:J20" si="4">H10+I10</f>
        <v>608696.06767199992</v>
      </c>
    </row>
    <row r="11" spans="1:10" s="48" customFormat="1" ht="31.5" customHeight="1" outlineLevel="1" x14ac:dyDescent="0.35">
      <c r="A11" s="84" t="s">
        <v>98</v>
      </c>
      <c r="B11" s="75" t="s">
        <v>266</v>
      </c>
      <c r="C11" s="53" t="s">
        <v>100</v>
      </c>
      <c r="D11" s="85">
        <v>1</v>
      </c>
      <c r="E11" s="96">
        <v>490393.04075999995</v>
      </c>
      <c r="F11" s="96">
        <v>44247</v>
      </c>
      <c r="G11" s="97">
        <f t="shared" si="1"/>
        <v>534640.04076</v>
      </c>
      <c r="H11" s="97">
        <f t="shared" si="2"/>
        <v>490393.04075999995</v>
      </c>
      <c r="I11" s="97">
        <f t="shared" si="3"/>
        <v>44247</v>
      </c>
      <c r="J11" s="97">
        <f t="shared" si="4"/>
        <v>534640.04076</v>
      </c>
    </row>
    <row r="12" spans="1:10" s="48" customFormat="1" ht="31.5" customHeight="1" outlineLevel="1" x14ac:dyDescent="0.35">
      <c r="A12" s="84" t="s">
        <v>102</v>
      </c>
      <c r="B12" s="75" t="s">
        <v>332</v>
      </c>
      <c r="C12" s="53" t="s">
        <v>100</v>
      </c>
      <c r="D12" s="85">
        <v>1</v>
      </c>
      <c r="E12" s="96">
        <v>310517.30455199996</v>
      </c>
      <c r="F12" s="96">
        <v>26548.2</v>
      </c>
      <c r="G12" s="97">
        <f t="shared" si="1"/>
        <v>337065.50455199997</v>
      </c>
      <c r="H12" s="97">
        <f t="shared" si="2"/>
        <v>310517.30455199996</v>
      </c>
      <c r="I12" s="97">
        <f t="shared" si="3"/>
        <v>26548.2</v>
      </c>
      <c r="J12" s="97">
        <f t="shared" si="4"/>
        <v>337065.50455199997</v>
      </c>
    </row>
    <row r="13" spans="1:10" s="48" customFormat="1" ht="47.15" customHeight="1" outlineLevel="1" x14ac:dyDescent="0.35">
      <c r="A13" s="84" t="s">
        <v>103</v>
      </c>
      <c r="B13" s="75" t="s">
        <v>111</v>
      </c>
      <c r="C13" s="53" t="s">
        <v>100</v>
      </c>
      <c r="D13" s="85">
        <v>72</v>
      </c>
      <c r="E13" s="96">
        <v>12017.839175999999</v>
      </c>
      <c r="F13" s="96">
        <v>4424.7</v>
      </c>
      <c r="G13" s="97">
        <f t="shared" si="1"/>
        <v>16442.539175999998</v>
      </c>
      <c r="H13" s="97">
        <f t="shared" si="2"/>
        <v>865284.42067199992</v>
      </c>
      <c r="I13" s="97">
        <f t="shared" si="3"/>
        <v>318578.39999999997</v>
      </c>
      <c r="J13" s="97">
        <f t="shared" si="4"/>
        <v>1183862.8206719998</v>
      </c>
    </row>
    <row r="14" spans="1:10" s="48" customFormat="1" ht="47.15" customHeight="1" outlineLevel="1" x14ac:dyDescent="0.35">
      <c r="A14" s="84" t="s">
        <v>104</v>
      </c>
      <c r="B14" s="75" t="s">
        <v>112</v>
      </c>
      <c r="C14" s="53" t="s">
        <v>100</v>
      </c>
      <c r="D14" s="85">
        <v>24</v>
      </c>
      <c r="E14" s="96">
        <v>14373.195479999998</v>
      </c>
      <c r="F14" s="96">
        <v>4424.7</v>
      </c>
      <c r="G14" s="97">
        <f t="shared" si="1"/>
        <v>18797.895479999999</v>
      </c>
      <c r="H14" s="97">
        <f t="shared" si="2"/>
        <v>344956.69151999999</v>
      </c>
      <c r="I14" s="97">
        <f t="shared" si="3"/>
        <v>106192.79999999999</v>
      </c>
      <c r="J14" s="97">
        <f t="shared" si="4"/>
        <v>451149.49151999998</v>
      </c>
    </row>
    <row r="15" spans="1:10" s="48" customFormat="1" ht="15.75" customHeight="1" outlineLevel="1" x14ac:dyDescent="0.35">
      <c r="A15" s="84" t="s">
        <v>105</v>
      </c>
      <c r="B15" s="75" t="s">
        <v>271</v>
      </c>
      <c r="C15" s="53" t="s">
        <v>100</v>
      </c>
      <c r="D15" s="85">
        <v>96</v>
      </c>
      <c r="E15" s="96">
        <v>1412.3642399999999</v>
      </c>
      <c r="F15" s="96">
        <v>707.952</v>
      </c>
      <c r="G15" s="97">
        <f t="shared" si="1"/>
        <v>2120.3162400000001</v>
      </c>
      <c r="H15" s="97">
        <f t="shared" si="2"/>
        <v>135586.96703999999</v>
      </c>
      <c r="I15" s="97">
        <f t="shared" si="3"/>
        <v>67963.391999999993</v>
      </c>
      <c r="J15" s="97">
        <f t="shared" si="4"/>
        <v>203550.35903999998</v>
      </c>
    </row>
    <row r="16" spans="1:10" s="48" customFormat="1" ht="78.650000000000006" customHeight="1" outlineLevel="1" x14ac:dyDescent="0.35">
      <c r="A16" s="84" t="s">
        <v>106</v>
      </c>
      <c r="B16" s="75" t="s">
        <v>267</v>
      </c>
      <c r="C16" s="53" t="s">
        <v>100</v>
      </c>
      <c r="D16" s="85">
        <v>312</v>
      </c>
      <c r="E16" s="96">
        <v>3795.330672</v>
      </c>
      <c r="F16" s="96">
        <v>1769.88</v>
      </c>
      <c r="G16" s="97">
        <f t="shared" si="1"/>
        <v>5565.2106720000002</v>
      </c>
      <c r="H16" s="97">
        <f t="shared" si="2"/>
        <v>1184143.1696639999</v>
      </c>
      <c r="I16" s="97">
        <f t="shared" si="3"/>
        <v>552202.56000000006</v>
      </c>
      <c r="J16" s="97">
        <f t="shared" si="4"/>
        <v>1736345.729664</v>
      </c>
    </row>
    <row r="17" spans="1:10" s="48" customFormat="1" ht="62.9" customHeight="1" outlineLevel="1" x14ac:dyDescent="0.35">
      <c r="A17" s="84" t="s">
        <v>107</v>
      </c>
      <c r="B17" s="54" t="s">
        <v>298</v>
      </c>
      <c r="C17" s="53" t="s">
        <v>100</v>
      </c>
      <c r="D17" s="85">
        <v>2</v>
      </c>
      <c r="E17" s="96">
        <v>5057.9630639999996</v>
      </c>
      <c r="F17" s="96">
        <v>1769.88</v>
      </c>
      <c r="G17" s="97">
        <f t="shared" si="1"/>
        <v>6827.8430639999997</v>
      </c>
      <c r="H17" s="97">
        <f t="shared" si="2"/>
        <v>10115.926127999999</v>
      </c>
      <c r="I17" s="97">
        <f t="shared" si="3"/>
        <v>3539.76</v>
      </c>
      <c r="J17" s="97">
        <f t="shared" si="4"/>
        <v>13655.686127999999</v>
      </c>
    </row>
    <row r="18" spans="1:10" s="48" customFormat="1" ht="62.9" customHeight="1" outlineLevel="1" x14ac:dyDescent="0.35">
      <c r="A18" s="84" t="s">
        <v>108</v>
      </c>
      <c r="B18" s="75" t="s">
        <v>299</v>
      </c>
      <c r="C18" s="53" t="s">
        <v>100</v>
      </c>
      <c r="D18" s="85">
        <v>1</v>
      </c>
      <c r="E18" s="96">
        <v>5855.4709920000005</v>
      </c>
      <c r="F18" s="96">
        <v>2654.82</v>
      </c>
      <c r="G18" s="97">
        <f t="shared" si="1"/>
        <v>8510.2909920000002</v>
      </c>
      <c r="H18" s="97">
        <f t="shared" si="2"/>
        <v>5855.4709920000005</v>
      </c>
      <c r="I18" s="97">
        <f t="shared" si="3"/>
        <v>2654.82</v>
      </c>
      <c r="J18" s="97">
        <f t="shared" si="4"/>
        <v>8510.2909920000002</v>
      </c>
    </row>
    <row r="19" spans="1:10" s="48" customFormat="1" ht="62.9" customHeight="1" outlineLevel="1" x14ac:dyDescent="0.35">
      <c r="A19" s="84" t="s">
        <v>109</v>
      </c>
      <c r="B19" s="75" t="s">
        <v>300</v>
      </c>
      <c r="C19" s="53" t="s">
        <v>100</v>
      </c>
      <c r="D19" s="85">
        <v>2</v>
      </c>
      <c r="E19" s="96">
        <v>12049.697015999998</v>
      </c>
      <c r="F19" s="96">
        <v>4424.7</v>
      </c>
      <c r="G19" s="97">
        <f t="shared" si="1"/>
        <v>16474.397015999999</v>
      </c>
      <c r="H19" s="97">
        <f t="shared" si="2"/>
        <v>24099.394031999997</v>
      </c>
      <c r="I19" s="97">
        <f t="shared" si="3"/>
        <v>8849.4</v>
      </c>
      <c r="J19" s="97">
        <f t="shared" si="4"/>
        <v>32948.794031999998</v>
      </c>
    </row>
    <row r="20" spans="1:10" s="48" customFormat="1" ht="47.15" customHeight="1" outlineLevel="1" x14ac:dyDescent="0.35">
      <c r="A20" s="84" t="s">
        <v>110</v>
      </c>
      <c r="B20" s="75" t="s">
        <v>301</v>
      </c>
      <c r="C20" s="53" t="s">
        <v>100</v>
      </c>
      <c r="D20" s="85">
        <v>2</v>
      </c>
      <c r="E20" s="96">
        <v>5330.8785599999992</v>
      </c>
      <c r="F20" s="96">
        <v>2654.82</v>
      </c>
      <c r="G20" s="97">
        <f t="shared" si="1"/>
        <v>7985.6985599999989</v>
      </c>
      <c r="H20" s="97">
        <f t="shared" si="2"/>
        <v>10661.757119999998</v>
      </c>
      <c r="I20" s="97">
        <f t="shared" si="3"/>
        <v>5309.64</v>
      </c>
      <c r="J20" s="97">
        <f t="shared" si="4"/>
        <v>15971.397119999998</v>
      </c>
    </row>
    <row r="21" spans="1:10" s="48" customFormat="1" x14ac:dyDescent="0.35">
      <c r="A21" s="86" t="s">
        <v>3</v>
      </c>
      <c r="B21" s="76" t="s">
        <v>113</v>
      </c>
      <c r="C21" s="77"/>
      <c r="D21" s="87"/>
      <c r="E21" s="59"/>
      <c r="F21" s="59"/>
      <c r="G21" s="59"/>
      <c r="H21" s="59">
        <f>SUM(H22:H23)</f>
        <v>104493.71520000001</v>
      </c>
      <c r="I21" s="59">
        <f t="shared" ref="I21:J21" si="5">SUM(I22:I23)</f>
        <v>95573.51999999999</v>
      </c>
      <c r="J21" s="59">
        <f t="shared" si="5"/>
        <v>200067.2352</v>
      </c>
    </row>
    <row r="22" spans="1:10" s="48" customFormat="1" ht="31.5" customHeight="1" outlineLevel="1" x14ac:dyDescent="0.35">
      <c r="A22" s="84" t="s">
        <v>114</v>
      </c>
      <c r="B22" s="54" t="s">
        <v>115</v>
      </c>
      <c r="C22" s="53" t="s">
        <v>100</v>
      </c>
      <c r="D22" s="85">
        <v>12</v>
      </c>
      <c r="E22" s="96">
        <v>3185.7840000000001</v>
      </c>
      <c r="F22" s="96">
        <v>1061.9279999999999</v>
      </c>
      <c r="G22" s="97">
        <f t="shared" ref="G22:G23" si="6">E22+F22</f>
        <v>4247.7119999999995</v>
      </c>
      <c r="H22" s="97">
        <f t="shared" ref="H22:H23" si="7">D22*$E22</f>
        <v>38229.408000000003</v>
      </c>
      <c r="I22" s="97">
        <f t="shared" ref="I22:I23" si="8">D22*$F22</f>
        <v>12743.135999999999</v>
      </c>
      <c r="J22" s="97">
        <f t="shared" ref="J22:J23" si="9">H22+I22</f>
        <v>50972.544000000002</v>
      </c>
    </row>
    <row r="23" spans="1:10" s="48" customFormat="1" ht="15.75" customHeight="1" outlineLevel="1" x14ac:dyDescent="0.35">
      <c r="A23" s="84" t="s">
        <v>116</v>
      </c>
      <c r="B23" s="75" t="s">
        <v>117</v>
      </c>
      <c r="C23" s="53" t="s">
        <v>100</v>
      </c>
      <c r="D23" s="85">
        <v>312</v>
      </c>
      <c r="E23" s="96">
        <v>212.38560000000001</v>
      </c>
      <c r="F23" s="96">
        <v>265.48199999999997</v>
      </c>
      <c r="G23" s="97">
        <f t="shared" si="6"/>
        <v>477.86759999999998</v>
      </c>
      <c r="H23" s="97">
        <f t="shared" si="7"/>
        <v>66264.30720000001</v>
      </c>
      <c r="I23" s="97">
        <f t="shared" si="8"/>
        <v>82830.383999999991</v>
      </c>
      <c r="J23" s="97">
        <f t="shared" si="9"/>
        <v>149094.6912</v>
      </c>
    </row>
    <row r="24" spans="1:10" s="48" customFormat="1" x14ac:dyDescent="0.35">
      <c r="A24" s="86" t="s">
        <v>4</v>
      </c>
      <c r="B24" s="76" t="s">
        <v>118</v>
      </c>
      <c r="C24" s="77"/>
      <c r="D24" s="87"/>
      <c r="E24" s="59"/>
      <c r="F24" s="59"/>
      <c r="G24" s="59"/>
      <c r="H24" s="59">
        <f>SUM(H25:H33)</f>
        <v>0</v>
      </c>
      <c r="I24" s="59">
        <f t="shared" ref="I24:J24" si="10">SUM(I25:I33)</f>
        <v>0</v>
      </c>
      <c r="J24" s="59">
        <f t="shared" si="10"/>
        <v>0</v>
      </c>
    </row>
    <row r="25" spans="1:10" s="48" customFormat="1" ht="15.75" customHeight="1" outlineLevel="1" x14ac:dyDescent="0.35">
      <c r="A25" s="84" t="s">
        <v>119</v>
      </c>
      <c r="B25" s="75" t="s">
        <v>120</v>
      </c>
      <c r="C25" s="53" t="s">
        <v>100</v>
      </c>
      <c r="D25" s="85">
        <v>315</v>
      </c>
      <c r="E25" s="96"/>
      <c r="F25" s="96"/>
      <c r="G25" s="97">
        <f t="shared" ref="G25:G33" si="11">E25+F25</f>
        <v>0</v>
      </c>
      <c r="H25" s="97">
        <f t="shared" ref="H25:H33" si="12">D25*$E25</f>
        <v>0</v>
      </c>
      <c r="I25" s="97">
        <f t="shared" ref="I25:I33" si="13">D25*$F25</f>
        <v>0</v>
      </c>
      <c r="J25" s="97">
        <f t="shared" ref="J25:J33" si="14">H25+I25</f>
        <v>0</v>
      </c>
    </row>
    <row r="26" spans="1:10" s="48" customFormat="1" ht="31.5" customHeight="1" outlineLevel="1" x14ac:dyDescent="0.35">
      <c r="A26" s="84" t="s">
        <v>121</v>
      </c>
      <c r="B26" s="75" t="s">
        <v>122</v>
      </c>
      <c r="C26" s="53" t="s">
        <v>100</v>
      </c>
      <c r="D26" s="85">
        <v>11</v>
      </c>
      <c r="E26" s="96"/>
      <c r="F26" s="96"/>
      <c r="G26" s="97">
        <f t="shared" si="11"/>
        <v>0</v>
      </c>
      <c r="H26" s="97">
        <f t="shared" si="12"/>
        <v>0</v>
      </c>
      <c r="I26" s="97">
        <f t="shared" si="13"/>
        <v>0</v>
      </c>
      <c r="J26" s="97">
        <f t="shared" si="14"/>
        <v>0</v>
      </c>
    </row>
    <row r="27" spans="1:10" s="48" customFormat="1" ht="31.5" customHeight="1" outlineLevel="1" x14ac:dyDescent="0.35">
      <c r="A27" s="84" t="s">
        <v>123</v>
      </c>
      <c r="B27" s="75" t="s">
        <v>124</v>
      </c>
      <c r="C27" s="53" t="s">
        <v>100</v>
      </c>
      <c r="D27" s="85">
        <v>2</v>
      </c>
      <c r="E27" s="96"/>
      <c r="F27" s="96"/>
      <c r="G27" s="97">
        <f t="shared" si="11"/>
        <v>0</v>
      </c>
      <c r="H27" s="97">
        <f t="shared" si="12"/>
        <v>0</v>
      </c>
      <c r="I27" s="97">
        <f t="shared" si="13"/>
        <v>0</v>
      </c>
      <c r="J27" s="97">
        <f t="shared" si="14"/>
        <v>0</v>
      </c>
    </row>
    <row r="28" spans="1:10" s="48" customFormat="1" ht="15.75" customHeight="1" outlineLevel="1" x14ac:dyDescent="0.35">
      <c r="A28" s="84" t="s">
        <v>125</v>
      </c>
      <c r="B28" s="75" t="s">
        <v>126</v>
      </c>
      <c r="C28" s="53" t="s">
        <v>100</v>
      </c>
      <c r="D28" s="85">
        <v>12</v>
      </c>
      <c r="E28" s="96"/>
      <c r="F28" s="96"/>
      <c r="G28" s="97">
        <f t="shared" si="11"/>
        <v>0</v>
      </c>
      <c r="H28" s="97">
        <f t="shared" si="12"/>
        <v>0</v>
      </c>
      <c r="I28" s="97">
        <f t="shared" si="13"/>
        <v>0</v>
      </c>
      <c r="J28" s="97">
        <f t="shared" si="14"/>
        <v>0</v>
      </c>
    </row>
    <row r="29" spans="1:10" s="48" customFormat="1" ht="15.75" customHeight="1" outlineLevel="1" x14ac:dyDescent="0.35">
      <c r="A29" s="84" t="s">
        <v>127</v>
      </c>
      <c r="B29" s="75" t="s">
        <v>128</v>
      </c>
      <c r="C29" s="53" t="s">
        <v>100</v>
      </c>
      <c r="D29" s="85">
        <v>2</v>
      </c>
      <c r="E29" s="96"/>
      <c r="F29" s="96"/>
      <c r="G29" s="97">
        <f t="shared" si="11"/>
        <v>0</v>
      </c>
      <c r="H29" s="97">
        <f t="shared" si="12"/>
        <v>0</v>
      </c>
      <c r="I29" s="97">
        <f t="shared" si="13"/>
        <v>0</v>
      </c>
      <c r="J29" s="97">
        <f t="shared" si="14"/>
        <v>0</v>
      </c>
    </row>
    <row r="30" spans="1:10" s="48" customFormat="1" ht="15.75" customHeight="1" outlineLevel="1" x14ac:dyDescent="0.35">
      <c r="A30" s="84" t="s">
        <v>129</v>
      </c>
      <c r="B30" s="75" t="s">
        <v>302</v>
      </c>
      <c r="C30" s="53" t="s">
        <v>100</v>
      </c>
      <c r="D30" s="85">
        <v>2</v>
      </c>
      <c r="E30" s="96"/>
      <c r="F30" s="96"/>
      <c r="G30" s="97">
        <f t="shared" si="11"/>
        <v>0</v>
      </c>
      <c r="H30" s="97">
        <f t="shared" si="12"/>
        <v>0</v>
      </c>
      <c r="I30" s="97">
        <f t="shared" si="13"/>
        <v>0</v>
      </c>
      <c r="J30" s="97">
        <f t="shared" si="14"/>
        <v>0</v>
      </c>
    </row>
    <row r="31" spans="1:10" s="48" customFormat="1" ht="15.75" customHeight="1" outlineLevel="1" x14ac:dyDescent="0.35">
      <c r="A31" s="84" t="s">
        <v>131</v>
      </c>
      <c r="B31" s="75" t="s">
        <v>130</v>
      </c>
      <c r="C31" s="53" t="s">
        <v>100</v>
      </c>
      <c r="D31" s="85">
        <v>4</v>
      </c>
      <c r="E31" s="96"/>
      <c r="F31" s="96"/>
      <c r="G31" s="97">
        <f t="shared" si="11"/>
        <v>0</v>
      </c>
      <c r="H31" s="97">
        <f t="shared" si="12"/>
        <v>0</v>
      </c>
      <c r="I31" s="97">
        <f t="shared" si="13"/>
        <v>0</v>
      </c>
      <c r="J31" s="97">
        <f t="shared" si="14"/>
        <v>0</v>
      </c>
    </row>
    <row r="32" spans="1:10" s="48" customFormat="1" ht="15.75" customHeight="1" outlineLevel="1" x14ac:dyDescent="0.35">
      <c r="A32" s="84" t="s">
        <v>133</v>
      </c>
      <c r="B32" s="75" t="s">
        <v>303</v>
      </c>
      <c r="C32" s="53" t="s">
        <v>100</v>
      </c>
      <c r="D32" s="85">
        <v>1</v>
      </c>
      <c r="E32" s="96"/>
      <c r="F32" s="96"/>
      <c r="G32" s="97">
        <f t="shared" si="11"/>
        <v>0</v>
      </c>
      <c r="H32" s="97">
        <f t="shared" si="12"/>
        <v>0</v>
      </c>
      <c r="I32" s="97">
        <f t="shared" si="13"/>
        <v>0</v>
      </c>
      <c r="J32" s="97">
        <f t="shared" si="14"/>
        <v>0</v>
      </c>
    </row>
    <row r="33" spans="1:11" s="48" customFormat="1" ht="15.75" customHeight="1" outlineLevel="1" x14ac:dyDescent="0.35">
      <c r="A33" s="84" t="s">
        <v>134</v>
      </c>
      <c r="B33" s="75" t="s">
        <v>132</v>
      </c>
      <c r="C33" s="53" t="s">
        <v>100</v>
      </c>
      <c r="D33" s="85">
        <v>1</v>
      </c>
      <c r="E33" s="96"/>
      <c r="F33" s="96"/>
      <c r="G33" s="97">
        <f t="shared" si="11"/>
        <v>0</v>
      </c>
      <c r="H33" s="97">
        <f t="shared" si="12"/>
        <v>0</v>
      </c>
      <c r="I33" s="97">
        <f t="shared" si="13"/>
        <v>0</v>
      </c>
      <c r="J33" s="97">
        <f t="shared" si="14"/>
        <v>0</v>
      </c>
    </row>
    <row r="34" spans="1:11" s="48" customFormat="1" x14ac:dyDescent="0.35">
      <c r="A34" s="86" t="s">
        <v>6</v>
      </c>
      <c r="B34" s="76" t="s">
        <v>264</v>
      </c>
      <c r="C34" s="77"/>
      <c r="D34" s="87"/>
      <c r="E34" s="59"/>
      <c r="F34" s="59"/>
      <c r="G34" s="59"/>
      <c r="H34" s="59">
        <f>SUM(H35:H45)</f>
        <v>910532.27763519005</v>
      </c>
      <c r="I34" s="59">
        <f t="shared" ref="I34:J34" si="15">SUM(I35:I45)</f>
        <v>488035.56059999991</v>
      </c>
      <c r="J34" s="59">
        <f t="shared" si="15"/>
        <v>1398567.8382351899</v>
      </c>
    </row>
    <row r="35" spans="1:11" s="48" customFormat="1" ht="15.75" customHeight="1" outlineLevel="1" x14ac:dyDescent="0.35">
      <c r="A35" s="84" t="s">
        <v>136</v>
      </c>
      <c r="B35" s="75" t="s">
        <v>138</v>
      </c>
      <c r="C35" s="53" t="s">
        <v>100</v>
      </c>
      <c r="D35" s="85">
        <v>449</v>
      </c>
      <c r="E35" s="96">
        <v>267.17356280999996</v>
      </c>
      <c r="F35" s="96">
        <v>353.976</v>
      </c>
      <c r="G35" s="97">
        <f t="shared" ref="G35:G45" si="16">E35+F35</f>
        <v>621.14956280999991</v>
      </c>
      <c r="H35" s="97">
        <f t="shared" ref="H35:H45" si="17">D35*$E35</f>
        <v>119960.92970168998</v>
      </c>
      <c r="I35" s="97">
        <f t="shared" ref="I35:I45" si="18">D35*$F35</f>
        <v>158935.22399999999</v>
      </c>
      <c r="J35" s="97">
        <f t="shared" ref="J35:J45" si="19">H35+I35</f>
        <v>278896.15370168997</v>
      </c>
    </row>
    <row r="36" spans="1:11" s="48" customFormat="1" ht="15.75" customHeight="1" outlineLevel="1" x14ac:dyDescent="0.35">
      <c r="A36" s="84" t="s">
        <v>137</v>
      </c>
      <c r="B36" s="75" t="s">
        <v>140</v>
      </c>
      <c r="C36" s="53" t="s">
        <v>100</v>
      </c>
      <c r="D36" s="85">
        <v>125</v>
      </c>
      <c r="E36" s="96">
        <v>238.95857832000002</v>
      </c>
      <c r="F36" s="96">
        <v>353.976</v>
      </c>
      <c r="G36" s="97">
        <f t="shared" si="16"/>
        <v>592.93457832000001</v>
      </c>
      <c r="H36" s="97">
        <f t="shared" si="17"/>
        <v>29869.822290000004</v>
      </c>
      <c r="I36" s="97">
        <f t="shared" si="18"/>
        <v>44247</v>
      </c>
      <c r="J36" s="97">
        <f t="shared" si="19"/>
        <v>74116.822290000011</v>
      </c>
    </row>
    <row r="37" spans="1:11" s="48" customFormat="1" ht="15.75" customHeight="1" outlineLevel="1" x14ac:dyDescent="0.35">
      <c r="A37" s="84" t="s">
        <v>139</v>
      </c>
      <c r="B37" s="75" t="s">
        <v>304</v>
      </c>
      <c r="C37" s="53" t="s">
        <v>100</v>
      </c>
      <c r="D37" s="85">
        <v>50</v>
      </c>
      <c r="E37" s="96">
        <v>980.75466614999982</v>
      </c>
      <c r="F37" s="96">
        <v>398.22300000000001</v>
      </c>
      <c r="G37" s="97">
        <f t="shared" si="16"/>
        <v>1378.9776661499998</v>
      </c>
      <c r="H37" s="97">
        <f t="shared" si="17"/>
        <v>49037.733307499991</v>
      </c>
      <c r="I37" s="97">
        <f t="shared" si="18"/>
        <v>19911.150000000001</v>
      </c>
      <c r="J37" s="97">
        <f t="shared" si="19"/>
        <v>68948.883307499986</v>
      </c>
      <c r="K37" s="102" t="s">
        <v>456</v>
      </c>
    </row>
    <row r="38" spans="1:11" s="48" customFormat="1" ht="15.75" customHeight="1" outlineLevel="1" x14ac:dyDescent="0.35">
      <c r="A38" s="84" t="s">
        <v>141</v>
      </c>
      <c r="B38" s="75" t="s">
        <v>333</v>
      </c>
      <c r="C38" s="53" t="s">
        <v>100</v>
      </c>
      <c r="D38" s="85">
        <f>581-2*25</f>
        <v>531</v>
      </c>
      <c r="E38" s="96">
        <v>896.26723200000004</v>
      </c>
      <c r="F38" s="96">
        <v>442.47</v>
      </c>
      <c r="G38" s="97">
        <f t="shared" si="16"/>
        <v>1338.7372319999999</v>
      </c>
      <c r="H38" s="97">
        <f t="shared" si="17"/>
        <v>475917.90019200003</v>
      </c>
      <c r="I38" s="97">
        <f t="shared" si="18"/>
        <v>234951.57</v>
      </c>
      <c r="J38" s="97">
        <f t="shared" si="19"/>
        <v>710869.47019200004</v>
      </c>
      <c r="K38" s="102" t="s">
        <v>456</v>
      </c>
    </row>
    <row r="39" spans="1:11" s="48" customFormat="1" ht="31.5" customHeight="1" outlineLevel="1" x14ac:dyDescent="0.35">
      <c r="A39" s="84" t="s">
        <v>142</v>
      </c>
      <c r="B39" s="75" t="s">
        <v>275</v>
      </c>
      <c r="C39" s="53" t="s">
        <v>100</v>
      </c>
      <c r="D39" s="85">
        <v>14</v>
      </c>
      <c r="E39" s="96">
        <v>3780.4636799999998</v>
      </c>
      <c r="F39" s="96">
        <v>707.952</v>
      </c>
      <c r="G39" s="97">
        <f t="shared" si="16"/>
        <v>4488.4156800000001</v>
      </c>
      <c r="H39" s="97">
        <f t="shared" si="17"/>
        <v>52926.491519999996</v>
      </c>
      <c r="I39" s="97">
        <f t="shared" si="18"/>
        <v>9911.3279999999995</v>
      </c>
      <c r="J39" s="97">
        <f t="shared" si="19"/>
        <v>62837.819519999997</v>
      </c>
    </row>
    <row r="40" spans="1:11" s="48" customFormat="1" ht="15.75" customHeight="1" outlineLevel="1" x14ac:dyDescent="0.35">
      <c r="A40" s="84" t="s">
        <v>143</v>
      </c>
      <c r="B40" s="75" t="s">
        <v>272</v>
      </c>
      <c r="C40" s="53" t="s">
        <v>100</v>
      </c>
      <c r="D40" s="85">
        <v>22</v>
      </c>
      <c r="E40" s="96">
        <v>7221.1103999999996</v>
      </c>
      <c r="F40" s="96">
        <v>619.45799999999997</v>
      </c>
      <c r="G40" s="97">
        <f t="shared" si="16"/>
        <v>7840.5683999999992</v>
      </c>
      <c r="H40" s="97">
        <f t="shared" si="17"/>
        <v>158864.42879999999</v>
      </c>
      <c r="I40" s="97">
        <f t="shared" si="18"/>
        <v>13628.075999999999</v>
      </c>
      <c r="J40" s="97">
        <f t="shared" si="19"/>
        <v>172492.5048</v>
      </c>
    </row>
    <row r="41" spans="1:11" s="48" customFormat="1" ht="15.75" customHeight="1" outlineLevel="1" x14ac:dyDescent="0.35">
      <c r="A41" s="84" t="s">
        <v>144</v>
      </c>
      <c r="B41" s="75" t="s">
        <v>339</v>
      </c>
      <c r="C41" s="53" t="s">
        <v>100</v>
      </c>
      <c r="D41" s="85">
        <v>574</v>
      </c>
      <c r="E41" s="96">
        <v>11.681208</v>
      </c>
      <c r="F41" s="96">
        <v>4.4246999999999996</v>
      </c>
      <c r="G41" s="97">
        <f t="shared" si="16"/>
        <v>16.105907999999999</v>
      </c>
      <c r="H41" s="97">
        <f t="shared" si="17"/>
        <v>6705.0133919999998</v>
      </c>
      <c r="I41" s="97">
        <f t="shared" si="18"/>
        <v>2539.7777999999998</v>
      </c>
      <c r="J41" s="97">
        <f t="shared" si="19"/>
        <v>9244.7911920000006</v>
      </c>
    </row>
    <row r="42" spans="1:11" s="48" customFormat="1" ht="15.75" customHeight="1" outlineLevel="1" x14ac:dyDescent="0.35">
      <c r="A42" s="84" t="s">
        <v>145</v>
      </c>
      <c r="B42" s="75" t="s">
        <v>147</v>
      </c>
      <c r="C42" s="53" t="s">
        <v>100</v>
      </c>
      <c r="D42" s="85">
        <v>100</v>
      </c>
      <c r="E42" s="96">
        <v>47.786760000000001</v>
      </c>
      <c r="F42" s="96">
        <v>4.4246999999999996</v>
      </c>
      <c r="G42" s="97">
        <f t="shared" si="16"/>
        <v>52.211460000000002</v>
      </c>
      <c r="H42" s="97">
        <f t="shared" si="17"/>
        <v>4778.6760000000004</v>
      </c>
      <c r="I42" s="97">
        <f t="shared" si="18"/>
        <v>442.46999999999997</v>
      </c>
      <c r="J42" s="97">
        <f t="shared" si="19"/>
        <v>5221.1460000000006</v>
      </c>
      <c r="K42" s="102" t="s">
        <v>456</v>
      </c>
    </row>
    <row r="43" spans="1:11" s="48" customFormat="1" ht="15.75" customHeight="1" outlineLevel="1" x14ac:dyDescent="0.35">
      <c r="A43" s="84" t="s">
        <v>146</v>
      </c>
      <c r="B43" s="75" t="s">
        <v>149</v>
      </c>
      <c r="C43" s="53" t="s">
        <v>100</v>
      </c>
      <c r="D43" s="85">
        <v>14</v>
      </c>
      <c r="E43" s="96">
        <v>371.6748</v>
      </c>
      <c r="F43" s="96">
        <v>26.548200000000001</v>
      </c>
      <c r="G43" s="97">
        <f t="shared" si="16"/>
        <v>398.22300000000001</v>
      </c>
      <c r="H43" s="97">
        <f t="shared" si="17"/>
        <v>5203.4472000000005</v>
      </c>
      <c r="I43" s="97">
        <f t="shared" si="18"/>
        <v>371.6748</v>
      </c>
      <c r="J43" s="97">
        <f t="shared" si="19"/>
        <v>5575.1220000000003</v>
      </c>
    </row>
    <row r="44" spans="1:11" s="48" customFormat="1" ht="15.75" customHeight="1" outlineLevel="1" x14ac:dyDescent="0.35">
      <c r="A44" s="84" t="s">
        <v>148</v>
      </c>
      <c r="B44" s="75" t="s">
        <v>151</v>
      </c>
      <c r="C44" s="53" t="s">
        <v>100</v>
      </c>
      <c r="D44" s="85">
        <v>102</v>
      </c>
      <c r="E44" s="96">
        <v>31.857839999999996</v>
      </c>
      <c r="F44" s="96">
        <v>26.548200000000001</v>
      </c>
      <c r="G44" s="97">
        <f t="shared" si="16"/>
        <v>58.406039999999997</v>
      </c>
      <c r="H44" s="97">
        <f t="shared" si="17"/>
        <v>3249.4996799999994</v>
      </c>
      <c r="I44" s="97">
        <f t="shared" si="18"/>
        <v>2707.9164000000001</v>
      </c>
      <c r="J44" s="97">
        <f t="shared" si="19"/>
        <v>5957.4160799999991</v>
      </c>
    </row>
    <row r="45" spans="1:11" s="48" customFormat="1" ht="15.75" customHeight="1" outlineLevel="1" x14ac:dyDescent="0.35">
      <c r="A45" s="84" t="s">
        <v>150</v>
      </c>
      <c r="B45" s="75" t="s">
        <v>273</v>
      </c>
      <c r="C45" s="53" t="s">
        <v>100</v>
      </c>
      <c r="D45" s="85">
        <v>88</v>
      </c>
      <c r="E45" s="96">
        <v>45.662903999999997</v>
      </c>
      <c r="F45" s="96">
        <v>4.4246999999999996</v>
      </c>
      <c r="G45" s="97">
        <f t="shared" si="16"/>
        <v>50.087603999999999</v>
      </c>
      <c r="H45" s="97">
        <f t="shared" si="17"/>
        <v>4018.3355519999996</v>
      </c>
      <c r="I45" s="97">
        <f t="shared" si="18"/>
        <v>389.37359999999995</v>
      </c>
      <c r="J45" s="97">
        <f t="shared" si="19"/>
        <v>4407.7091519999994</v>
      </c>
    </row>
    <row r="46" spans="1:11" s="48" customFormat="1" x14ac:dyDescent="0.35">
      <c r="A46" s="86" t="s">
        <v>7</v>
      </c>
      <c r="B46" s="76" t="s">
        <v>152</v>
      </c>
      <c r="C46" s="77"/>
      <c r="D46" s="87"/>
      <c r="E46" s="59"/>
      <c r="F46" s="59"/>
      <c r="G46" s="59"/>
      <c r="H46" s="59">
        <f>SUM(H47:H65)</f>
        <v>677047.41425301123</v>
      </c>
      <c r="I46" s="59">
        <f t="shared" ref="I46:J46" si="20">SUM(I47:I65)</f>
        <v>2901231.5430000005</v>
      </c>
      <c r="J46" s="59">
        <f t="shared" si="20"/>
        <v>3578278.9572530114</v>
      </c>
    </row>
    <row r="47" spans="1:11" s="48" customFormat="1" ht="15.75" customHeight="1" outlineLevel="1" x14ac:dyDescent="0.35">
      <c r="A47" s="84" t="s">
        <v>153</v>
      </c>
      <c r="B47" s="75" t="s">
        <v>154</v>
      </c>
      <c r="C47" s="53" t="s">
        <v>100</v>
      </c>
      <c r="D47" s="85">
        <v>984</v>
      </c>
      <c r="E47" s="96">
        <v>31.857839999999996</v>
      </c>
      <c r="F47" s="96">
        <v>8.8493999999999993</v>
      </c>
      <c r="G47" s="97">
        <f t="shared" ref="G47:G65" si="21">E47+F47</f>
        <v>40.707239999999999</v>
      </c>
      <c r="H47" s="97">
        <f t="shared" ref="H47:H65" si="22">D47*$E47</f>
        <v>31348.114559999995</v>
      </c>
      <c r="I47" s="97">
        <f t="shared" ref="I47:I65" si="23">D47*$F47</f>
        <v>8707.8095999999987</v>
      </c>
      <c r="J47" s="97">
        <f t="shared" ref="J47:J65" si="24">H47+I47</f>
        <v>40055.924159999995</v>
      </c>
    </row>
    <row r="48" spans="1:11" s="48" customFormat="1" ht="15.75" customHeight="1" outlineLevel="1" x14ac:dyDescent="0.35">
      <c r="A48" s="84" t="s">
        <v>155</v>
      </c>
      <c r="B48" s="75" t="s">
        <v>156</v>
      </c>
      <c r="C48" s="53" t="s">
        <v>100</v>
      </c>
      <c r="D48" s="85">
        <v>984</v>
      </c>
      <c r="E48" s="96">
        <v>95.573520000000002</v>
      </c>
      <c r="F48" s="96">
        <v>35.397599999999997</v>
      </c>
      <c r="G48" s="97">
        <f t="shared" si="21"/>
        <v>130.97111999999998</v>
      </c>
      <c r="H48" s="97">
        <f t="shared" si="22"/>
        <v>94044.343680000005</v>
      </c>
      <c r="I48" s="97">
        <f t="shared" si="23"/>
        <v>34831.238399999995</v>
      </c>
      <c r="J48" s="97">
        <f t="shared" si="24"/>
        <v>128875.58207999999</v>
      </c>
    </row>
    <row r="49" spans="1:10" s="48" customFormat="1" ht="15.75" customHeight="1" outlineLevel="1" x14ac:dyDescent="0.35">
      <c r="A49" s="84" t="s">
        <v>157</v>
      </c>
      <c r="B49" s="75" t="s">
        <v>158</v>
      </c>
      <c r="C49" s="53" t="s">
        <v>100</v>
      </c>
      <c r="D49" s="85">
        <v>984</v>
      </c>
      <c r="E49" s="96">
        <v>0</v>
      </c>
      <c r="F49" s="96">
        <v>0</v>
      </c>
      <c r="G49" s="97">
        <f t="shared" si="21"/>
        <v>0</v>
      </c>
      <c r="H49" s="97">
        <f t="shared" si="22"/>
        <v>0</v>
      </c>
      <c r="I49" s="97">
        <f t="shared" si="23"/>
        <v>0</v>
      </c>
      <c r="J49" s="97">
        <f t="shared" si="24"/>
        <v>0</v>
      </c>
    </row>
    <row r="50" spans="1:10" s="48" customFormat="1" ht="15.75" customHeight="1" outlineLevel="1" x14ac:dyDescent="0.35">
      <c r="A50" s="84" t="s">
        <v>159</v>
      </c>
      <c r="B50" s="75" t="s">
        <v>160</v>
      </c>
      <c r="C50" s="53" t="s">
        <v>100</v>
      </c>
      <c r="D50" s="85">
        <v>624</v>
      </c>
      <c r="E50" s="96">
        <v>22.300488000000001</v>
      </c>
      <c r="F50" s="96">
        <v>221.23500000000001</v>
      </c>
      <c r="G50" s="97">
        <f t="shared" si="21"/>
        <v>243.53548800000002</v>
      </c>
      <c r="H50" s="97">
        <f t="shared" si="22"/>
        <v>13915.504512000001</v>
      </c>
      <c r="I50" s="97">
        <f t="shared" si="23"/>
        <v>138050.64000000001</v>
      </c>
      <c r="J50" s="97">
        <f t="shared" si="24"/>
        <v>151966.14451200003</v>
      </c>
    </row>
    <row r="51" spans="1:10" s="48" customFormat="1" ht="15.75" customHeight="1" outlineLevel="1" x14ac:dyDescent="0.35">
      <c r="A51" s="84" t="s">
        <v>161</v>
      </c>
      <c r="B51" s="75" t="s">
        <v>162</v>
      </c>
      <c r="C51" s="53" t="s">
        <v>100</v>
      </c>
      <c r="D51" s="85">
        <v>320</v>
      </c>
      <c r="E51" s="96">
        <v>27.610127999999996</v>
      </c>
      <c r="F51" s="96">
        <v>221.23500000000001</v>
      </c>
      <c r="G51" s="97">
        <f t="shared" si="21"/>
        <v>248.84512800000002</v>
      </c>
      <c r="H51" s="97">
        <f t="shared" si="22"/>
        <v>8835.2409599999992</v>
      </c>
      <c r="I51" s="97">
        <f t="shared" si="23"/>
        <v>70795.200000000012</v>
      </c>
      <c r="J51" s="97">
        <f t="shared" si="24"/>
        <v>79630.440960000007</v>
      </c>
    </row>
    <row r="52" spans="1:10" s="48" customFormat="1" ht="15.75" customHeight="1" outlineLevel="1" x14ac:dyDescent="0.35">
      <c r="A52" s="84" t="s">
        <v>163</v>
      </c>
      <c r="B52" s="75" t="s">
        <v>164</v>
      </c>
      <c r="C52" s="53" t="s">
        <v>100</v>
      </c>
      <c r="D52" s="85">
        <v>680</v>
      </c>
      <c r="E52" s="96">
        <v>46.066436639999999</v>
      </c>
      <c r="F52" s="96">
        <v>442.47</v>
      </c>
      <c r="G52" s="97">
        <f t="shared" si="21"/>
        <v>488.53643664000003</v>
      </c>
      <c r="H52" s="97">
        <f t="shared" si="22"/>
        <v>31325.176915199998</v>
      </c>
      <c r="I52" s="97">
        <f t="shared" si="23"/>
        <v>300879.60000000003</v>
      </c>
      <c r="J52" s="97">
        <f t="shared" si="24"/>
        <v>332204.77691520005</v>
      </c>
    </row>
    <row r="53" spans="1:10" s="48" customFormat="1" ht="15.75" customHeight="1" outlineLevel="1" x14ac:dyDescent="0.35">
      <c r="A53" s="84" t="s">
        <v>165</v>
      </c>
      <c r="B53" s="75" t="s">
        <v>166</v>
      </c>
      <c r="C53" s="53" t="s">
        <v>100</v>
      </c>
      <c r="D53" s="85">
        <v>680</v>
      </c>
      <c r="E53" s="96">
        <v>49.175443245599993</v>
      </c>
      <c r="F53" s="96">
        <v>486.71699999999998</v>
      </c>
      <c r="G53" s="97">
        <f t="shared" si="21"/>
        <v>535.89244324560002</v>
      </c>
      <c r="H53" s="97">
        <f t="shared" si="22"/>
        <v>33439.301407007995</v>
      </c>
      <c r="I53" s="97">
        <f t="shared" si="23"/>
        <v>330967.56</v>
      </c>
      <c r="J53" s="97">
        <f t="shared" si="24"/>
        <v>364406.86140700802</v>
      </c>
    </row>
    <row r="54" spans="1:10" s="48" customFormat="1" ht="15.75" customHeight="1" outlineLevel="1" x14ac:dyDescent="0.35">
      <c r="A54" s="84" t="s">
        <v>167</v>
      </c>
      <c r="B54" s="75" t="s">
        <v>169</v>
      </c>
      <c r="C54" s="53" t="s">
        <v>100</v>
      </c>
      <c r="D54" s="85">
        <v>10</v>
      </c>
      <c r="E54" s="96">
        <v>53.467650028800001</v>
      </c>
      <c r="F54" s="96">
        <v>442.47</v>
      </c>
      <c r="G54" s="97">
        <f t="shared" si="21"/>
        <v>495.93765002880002</v>
      </c>
      <c r="H54" s="97">
        <f t="shared" si="22"/>
        <v>534.67650028800006</v>
      </c>
      <c r="I54" s="97">
        <f t="shared" si="23"/>
        <v>4424.7000000000007</v>
      </c>
      <c r="J54" s="97">
        <f t="shared" si="24"/>
        <v>4959.3765002880009</v>
      </c>
    </row>
    <row r="55" spans="1:10" s="48" customFormat="1" ht="15.75" customHeight="1" outlineLevel="1" x14ac:dyDescent="0.35">
      <c r="A55" s="84" t="s">
        <v>168</v>
      </c>
      <c r="B55" s="75" t="s">
        <v>171</v>
      </c>
      <c r="C55" s="53" t="s">
        <v>100</v>
      </c>
      <c r="D55" s="85">
        <v>5</v>
      </c>
      <c r="E55" s="96">
        <v>86.191386120000004</v>
      </c>
      <c r="F55" s="96">
        <v>486.71699999999998</v>
      </c>
      <c r="G55" s="97">
        <f t="shared" si="21"/>
        <v>572.90838611999993</v>
      </c>
      <c r="H55" s="97">
        <f t="shared" si="22"/>
        <v>430.95693060000002</v>
      </c>
      <c r="I55" s="97">
        <f t="shared" si="23"/>
        <v>2433.585</v>
      </c>
      <c r="J55" s="97">
        <f t="shared" si="24"/>
        <v>2864.5419305999999</v>
      </c>
    </row>
    <row r="56" spans="1:10" s="48" customFormat="1" ht="15.75" customHeight="1" outlineLevel="1" x14ac:dyDescent="0.35">
      <c r="A56" s="84" t="s">
        <v>170</v>
      </c>
      <c r="B56" s="75" t="s">
        <v>173</v>
      </c>
      <c r="C56" s="53" t="s">
        <v>100</v>
      </c>
      <c r="D56" s="85">
        <v>40</v>
      </c>
      <c r="E56" s="96">
        <v>117.45985607999998</v>
      </c>
      <c r="F56" s="96">
        <v>442.47</v>
      </c>
      <c r="G56" s="97">
        <f t="shared" si="21"/>
        <v>559.92985608000004</v>
      </c>
      <c r="H56" s="97">
        <f t="shared" si="22"/>
        <v>4698.3942431999994</v>
      </c>
      <c r="I56" s="97">
        <f t="shared" si="23"/>
        <v>17698.800000000003</v>
      </c>
      <c r="J56" s="97">
        <f t="shared" si="24"/>
        <v>22397.194243200003</v>
      </c>
    </row>
    <row r="57" spans="1:10" s="48" customFormat="1" ht="15.75" customHeight="1" outlineLevel="1" x14ac:dyDescent="0.35">
      <c r="A57" s="84" t="s">
        <v>172</v>
      </c>
      <c r="B57" s="75" t="s">
        <v>175</v>
      </c>
      <c r="C57" s="53" t="s">
        <v>100</v>
      </c>
      <c r="D57" s="85">
        <v>11</v>
      </c>
      <c r="E57" s="96">
        <v>142.67533644000002</v>
      </c>
      <c r="F57" s="96">
        <v>442.47</v>
      </c>
      <c r="G57" s="97">
        <f t="shared" si="21"/>
        <v>585.14533644000005</v>
      </c>
      <c r="H57" s="97">
        <f t="shared" si="22"/>
        <v>1569.4287008400001</v>
      </c>
      <c r="I57" s="97">
        <f t="shared" si="23"/>
        <v>4867.17</v>
      </c>
      <c r="J57" s="97">
        <f t="shared" si="24"/>
        <v>6436.5987008400007</v>
      </c>
    </row>
    <row r="58" spans="1:10" s="48" customFormat="1" ht="31.5" customHeight="1" outlineLevel="1" x14ac:dyDescent="0.35">
      <c r="A58" s="84" t="s">
        <v>174</v>
      </c>
      <c r="B58" s="75" t="s">
        <v>177</v>
      </c>
      <c r="C58" s="53" t="s">
        <v>100</v>
      </c>
      <c r="D58" s="85">
        <v>1800</v>
      </c>
      <c r="E58" s="96">
        <v>63.755183721600005</v>
      </c>
      <c r="F58" s="96">
        <v>442.47</v>
      </c>
      <c r="G58" s="97">
        <f t="shared" si="21"/>
        <v>506.22518372160005</v>
      </c>
      <c r="H58" s="97">
        <f t="shared" si="22"/>
        <v>114759.33069888</v>
      </c>
      <c r="I58" s="97">
        <f t="shared" si="23"/>
        <v>796446</v>
      </c>
      <c r="J58" s="97">
        <f t="shared" si="24"/>
        <v>911205.33069888002</v>
      </c>
    </row>
    <row r="59" spans="1:10" s="48" customFormat="1" ht="31.5" customHeight="1" outlineLevel="1" x14ac:dyDescent="0.35">
      <c r="A59" s="84" t="s">
        <v>176</v>
      </c>
      <c r="B59" s="75" t="s">
        <v>179</v>
      </c>
      <c r="C59" s="53" t="s">
        <v>100</v>
      </c>
      <c r="D59" s="85">
        <v>624</v>
      </c>
      <c r="E59" s="96">
        <v>84.794738414399987</v>
      </c>
      <c r="F59" s="96">
        <v>442.47</v>
      </c>
      <c r="G59" s="97">
        <f t="shared" si="21"/>
        <v>527.26473841439997</v>
      </c>
      <c r="H59" s="97">
        <f t="shared" si="22"/>
        <v>52911.916770585594</v>
      </c>
      <c r="I59" s="97">
        <f t="shared" si="23"/>
        <v>276101.28000000003</v>
      </c>
      <c r="J59" s="97">
        <f t="shared" si="24"/>
        <v>329013.19677058561</v>
      </c>
    </row>
    <row r="60" spans="1:10" s="48" customFormat="1" ht="31.5" customHeight="1" outlineLevel="1" x14ac:dyDescent="0.35">
      <c r="A60" s="84" t="s">
        <v>178</v>
      </c>
      <c r="B60" s="75" t="s">
        <v>181</v>
      </c>
      <c r="C60" s="53" t="s">
        <v>100</v>
      </c>
      <c r="D60" s="85">
        <v>624</v>
      </c>
      <c r="E60" s="96">
        <v>168.59168928000003</v>
      </c>
      <c r="F60" s="96">
        <v>442.47</v>
      </c>
      <c r="G60" s="97">
        <f t="shared" si="21"/>
        <v>611.06168928000011</v>
      </c>
      <c r="H60" s="97">
        <f t="shared" si="22"/>
        <v>105201.21411072002</v>
      </c>
      <c r="I60" s="97">
        <f t="shared" si="23"/>
        <v>276101.28000000003</v>
      </c>
      <c r="J60" s="97">
        <f t="shared" si="24"/>
        <v>381302.49411072006</v>
      </c>
    </row>
    <row r="61" spans="1:10" s="48" customFormat="1" ht="31.5" customHeight="1" outlineLevel="1" x14ac:dyDescent="0.35">
      <c r="A61" s="84" t="s">
        <v>180</v>
      </c>
      <c r="B61" s="75" t="s">
        <v>183</v>
      </c>
      <c r="C61" s="53" t="s">
        <v>100</v>
      </c>
      <c r="D61" s="85">
        <v>20</v>
      </c>
      <c r="E61" s="96">
        <v>101.56279392</v>
      </c>
      <c r="F61" s="96">
        <v>486.71699999999998</v>
      </c>
      <c r="G61" s="97">
        <f t="shared" si="21"/>
        <v>588.27979391999997</v>
      </c>
      <c r="H61" s="97">
        <f t="shared" si="22"/>
        <v>2031.2558784</v>
      </c>
      <c r="I61" s="97">
        <f t="shared" si="23"/>
        <v>9734.34</v>
      </c>
      <c r="J61" s="97">
        <f t="shared" si="24"/>
        <v>11765.595878399999</v>
      </c>
    </row>
    <row r="62" spans="1:10" s="48" customFormat="1" ht="31.5" customHeight="1" outlineLevel="1" x14ac:dyDescent="0.35">
      <c r="A62" s="84" t="s">
        <v>182</v>
      </c>
      <c r="B62" s="75" t="s">
        <v>185</v>
      </c>
      <c r="C62" s="53" t="s">
        <v>100</v>
      </c>
      <c r="D62" s="85">
        <v>12</v>
      </c>
      <c r="E62" s="96">
        <v>235.95095044079994</v>
      </c>
      <c r="F62" s="96">
        <v>442.47</v>
      </c>
      <c r="G62" s="97">
        <f t="shared" si="21"/>
        <v>678.42095044079997</v>
      </c>
      <c r="H62" s="97">
        <f t="shared" si="22"/>
        <v>2831.4114052895993</v>
      </c>
      <c r="I62" s="97">
        <f t="shared" si="23"/>
        <v>5309.64</v>
      </c>
      <c r="J62" s="97">
        <f t="shared" si="24"/>
        <v>8141.0514052895996</v>
      </c>
    </row>
    <row r="63" spans="1:10" s="48" customFormat="1" ht="15.75" customHeight="1" outlineLevel="1" x14ac:dyDescent="0.35">
      <c r="A63" s="84" t="s">
        <v>184</v>
      </c>
      <c r="B63" s="75" t="s">
        <v>187</v>
      </c>
      <c r="C63" s="53" t="s">
        <v>100</v>
      </c>
      <c r="D63" s="85">
        <v>4200</v>
      </c>
      <c r="E63" s="96">
        <v>28.672055999999998</v>
      </c>
      <c r="F63" s="96">
        <v>44.247</v>
      </c>
      <c r="G63" s="97">
        <f t="shared" si="21"/>
        <v>72.919055999999998</v>
      </c>
      <c r="H63" s="97">
        <f t="shared" si="22"/>
        <v>120422.63519999999</v>
      </c>
      <c r="I63" s="97">
        <f t="shared" si="23"/>
        <v>185837.4</v>
      </c>
      <c r="J63" s="97">
        <f t="shared" si="24"/>
        <v>306260.03519999998</v>
      </c>
    </row>
    <row r="64" spans="1:10" s="48" customFormat="1" ht="15.75" customHeight="1" outlineLevel="1" x14ac:dyDescent="0.35">
      <c r="A64" s="84" t="s">
        <v>186</v>
      </c>
      <c r="B64" s="75" t="s">
        <v>268</v>
      </c>
      <c r="C64" s="53" t="s">
        <v>100</v>
      </c>
      <c r="D64" s="85">
        <v>4800</v>
      </c>
      <c r="E64" s="96">
        <v>5.1592001999999999</v>
      </c>
      <c r="F64" s="96">
        <v>44.247</v>
      </c>
      <c r="G64" s="97">
        <f t="shared" si="21"/>
        <v>49.406200200000001</v>
      </c>
      <c r="H64" s="97">
        <f t="shared" si="22"/>
        <v>24764.160960000001</v>
      </c>
      <c r="I64" s="97">
        <f t="shared" si="23"/>
        <v>212385.6</v>
      </c>
      <c r="J64" s="97">
        <f t="shared" si="24"/>
        <v>237149.76096000001</v>
      </c>
    </row>
    <row r="65" spans="1:11" s="48" customFormat="1" ht="15.75" customHeight="1" outlineLevel="1" x14ac:dyDescent="0.35">
      <c r="A65" s="84" t="s">
        <v>188</v>
      </c>
      <c r="B65" s="75" t="s">
        <v>189</v>
      </c>
      <c r="C65" s="53" t="s">
        <v>100</v>
      </c>
      <c r="D65" s="85">
        <v>5100</v>
      </c>
      <c r="E65" s="96">
        <v>6.6635982</v>
      </c>
      <c r="F65" s="96">
        <v>44.247</v>
      </c>
      <c r="G65" s="97">
        <f t="shared" si="21"/>
        <v>50.910598200000003</v>
      </c>
      <c r="H65" s="97">
        <f t="shared" si="22"/>
        <v>33984.35082</v>
      </c>
      <c r="I65" s="97">
        <f t="shared" si="23"/>
        <v>225659.7</v>
      </c>
      <c r="J65" s="97">
        <f t="shared" si="24"/>
        <v>259644.05082</v>
      </c>
    </row>
    <row r="66" spans="1:11" s="48" customFormat="1" x14ac:dyDescent="0.35">
      <c r="A66" s="86" t="s">
        <v>33</v>
      </c>
      <c r="B66" s="76" t="s">
        <v>277</v>
      </c>
      <c r="C66" s="77"/>
      <c r="D66" s="87"/>
      <c r="E66" s="59"/>
      <c r="F66" s="59"/>
      <c r="G66" s="59"/>
      <c r="H66" s="59">
        <f>SUM(H67:H78)</f>
        <v>2288538.9092999999</v>
      </c>
      <c r="I66" s="59">
        <f t="shared" ref="I66:J66" si="25">SUM(I67:I78)</f>
        <v>1071441.105</v>
      </c>
      <c r="J66" s="59">
        <f t="shared" si="25"/>
        <v>3359980.0142999995</v>
      </c>
    </row>
    <row r="67" spans="1:11" s="48" customFormat="1" ht="31.5" customHeight="1" outlineLevel="1" x14ac:dyDescent="0.35">
      <c r="A67" s="84" t="s">
        <v>190</v>
      </c>
      <c r="B67" s="75" t="s">
        <v>191</v>
      </c>
      <c r="C67" s="75"/>
      <c r="D67" s="85"/>
      <c r="E67" s="56"/>
      <c r="F67" s="56"/>
      <c r="G67" s="61"/>
      <c r="H67" s="61"/>
      <c r="I67" s="98"/>
      <c r="J67" s="61"/>
    </row>
    <row r="68" spans="1:11" s="48" customFormat="1" ht="15.75" customHeight="1" outlineLevel="1" x14ac:dyDescent="0.35">
      <c r="A68" s="84" t="s">
        <v>205</v>
      </c>
      <c r="B68" s="74" t="s">
        <v>192</v>
      </c>
      <c r="C68" s="57" t="s">
        <v>193</v>
      </c>
      <c r="D68" s="85">
        <v>2.5</v>
      </c>
      <c r="E68" s="96">
        <v>18912.937679999999</v>
      </c>
      <c r="F68" s="96">
        <v>22123.5</v>
      </c>
      <c r="G68" s="97">
        <f t="shared" ref="G68:G73" si="26">E68+F68</f>
        <v>41036.437680000003</v>
      </c>
      <c r="H68" s="97">
        <f t="shared" ref="H68:H73" si="27">D68*$E68</f>
        <v>47282.3442</v>
      </c>
      <c r="I68" s="97">
        <f t="shared" ref="I68:I73" si="28">D68*$F68</f>
        <v>55308.75</v>
      </c>
      <c r="J68" s="97">
        <f t="shared" ref="J68:J73" si="29">H68+I68</f>
        <v>102591.09419999999</v>
      </c>
      <c r="K68" s="102" t="s">
        <v>456</v>
      </c>
    </row>
    <row r="69" spans="1:11" s="48" customFormat="1" ht="15.75" customHeight="1" outlineLevel="1" x14ac:dyDescent="0.35">
      <c r="A69" s="84" t="s">
        <v>326</v>
      </c>
      <c r="B69" s="74" t="s">
        <v>194</v>
      </c>
      <c r="C69" s="57" t="s">
        <v>193</v>
      </c>
      <c r="D69" s="85">
        <v>5.8</v>
      </c>
      <c r="E69" s="96">
        <v>34972.828799999996</v>
      </c>
      <c r="F69" s="96">
        <v>22123.5</v>
      </c>
      <c r="G69" s="97">
        <f t="shared" si="26"/>
        <v>57096.328799999996</v>
      </c>
      <c r="H69" s="97">
        <f t="shared" si="27"/>
        <v>202842.40703999996</v>
      </c>
      <c r="I69" s="97">
        <f t="shared" si="28"/>
        <v>128316.3</v>
      </c>
      <c r="J69" s="97">
        <f t="shared" si="29"/>
        <v>331158.70703999995</v>
      </c>
      <c r="K69" s="102" t="s">
        <v>456</v>
      </c>
    </row>
    <row r="70" spans="1:11" s="48" customFormat="1" ht="15.75" customHeight="1" outlineLevel="1" x14ac:dyDescent="0.35">
      <c r="A70" s="84" t="s">
        <v>354</v>
      </c>
      <c r="B70" s="101" t="s">
        <v>195</v>
      </c>
      <c r="C70" s="53" t="s">
        <v>193</v>
      </c>
      <c r="D70" s="85">
        <v>19</v>
      </c>
      <c r="E70" s="96">
        <v>45875.289599999996</v>
      </c>
      <c r="F70" s="96">
        <v>26548.2</v>
      </c>
      <c r="G70" s="97">
        <f t="shared" si="26"/>
        <v>72423.489600000001</v>
      </c>
      <c r="H70" s="97">
        <f t="shared" si="27"/>
        <v>871630.50239999988</v>
      </c>
      <c r="I70" s="97">
        <f t="shared" si="28"/>
        <v>504415.8</v>
      </c>
      <c r="J70" s="97">
        <f t="shared" si="29"/>
        <v>1376046.3023999999</v>
      </c>
    </row>
    <row r="71" spans="1:11" s="48" customFormat="1" ht="15.75" customHeight="1" outlineLevel="1" x14ac:dyDescent="0.35">
      <c r="A71" s="84" t="s">
        <v>355</v>
      </c>
      <c r="B71" s="74" t="s">
        <v>196</v>
      </c>
      <c r="C71" s="57" t="s">
        <v>193</v>
      </c>
      <c r="D71" s="85">
        <v>2</v>
      </c>
      <c r="E71" s="96">
        <v>63078.523199999996</v>
      </c>
      <c r="F71" s="96">
        <v>26548.2</v>
      </c>
      <c r="G71" s="97">
        <f t="shared" si="26"/>
        <v>89626.723199999993</v>
      </c>
      <c r="H71" s="97">
        <f t="shared" si="27"/>
        <v>126157.04639999999</v>
      </c>
      <c r="I71" s="97">
        <f t="shared" si="28"/>
        <v>53096.4</v>
      </c>
      <c r="J71" s="97">
        <f t="shared" si="29"/>
        <v>179253.44639999999</v>
      </c>
    </row>
    <row r="72" spans="1:11" s="48" customFormat="1" ht="15.75" customHeight="1" outlineLevel="1" x14ac:dyDescent="0.35">
      <c r="A72" s="84" t="s">
        <v>356</v>
      </c>
      <c r="B72" s="74" t="s">
        <v>197</v>
      </c>
      <c r="C72" s="57" t="s">
        <v>193</v>
      </c>
      <c r="D72" s="85">
        <v>5</v>
      </c>
      <c r="E72" s="96">
        <v>75630.512159999998</v>
      </c>
      <c r="F72" s="96">
        <v>30972.9</v>
      </c>
      <c r="G72" s="97">
        <f t="shared" si="26"/>
        <v>106603.41216000001</v>
      </c>
      <c r="H72" s="97">
        <f t="shared" si="27"/>
        <v>378152.56079999998</v>
      </c>
      <c r="I72" s="97">
        <f t="shared" si="28"/>
        <v>154864.5</v>
      </c>
      <c r="J72" s="97">
        <f t="shared" si="29"/>
        <v>533017.06079999998</v>
      </c>
    </row>
    <row r="73" spans="1:11" s="48" customFormat="1" ht="15.75" customHeight="1" outlineLevel="1" x14ac:dyDescent="0.35">
      <c r="A73" s="84" t="s">
        <v>357</v>
      </c>
      <c r="B73" s="74" t="s">
        <v>198</v>
      </c>
      <c r="C73" s="57" t="s">
        <v>193</v>
      </c>
      <c r="D73" s="85">
        <v>2.5</v>
      </c>
      <c r="E73" s="96">
        <v>151386.68579999998</v>
      </c>
      <c r="F73" s="96">
        <v>30972.9</v>
      </c>
      <c r="G73" s="97">
        <f t="shared" si="26"/>
        <v>182359.58579999997</v>
      </c>
      <c r="H73" s="97">
        <f t="shared" si="27"/>
        <v>378466.71449999994</v>
      </c>
      <c r="I73" s="97">
        <f t="shared" si="28"/>
        <v>77432.25</v>
      </c>
      <c r="J73" s="97">
        <f t="shared" si="29"/>
        <v>455898.96449999994</v>
      </c>
      <c r="K73" s="102" t="s">
        <v>456</v>
      </c>
    </row>
    <row r="74" spans="1:11" s="48" customFormat="1" ht="47.15" customHeight="1" outlineLevel="1" x14ac:dyDescent="0.35">
      <c r="A74" s="84" t="s">
        <v>358</v>
      </c>
      <c r="B74" s="75" t="s">
        <v>206</v>
      </c>
      <c r="C74" s="75"/>
      <c r="D74" s="85"/>
      <c r="E74" s="85"/>
      <c r="F74" s="85"/>
      <c r="G74" s="85"/>
      <c r="H74" s="85"/>
      <c r="I74" s="85"/>
      <c r="J74" s="85"/>
    </row>
    <row r="75" spans="1:11" s="48" customFormat="1" ht="15.75" customHeight="1" outlineLevel="1" x14ac:dyDescent="0.35">
      <c r="A75" s="84" t="s">
        <v>359</v>
      </c>
      <c r="B75" s="74" t="s">
        <v>207</v>
      </c>
      <c r="C75" s="57" t="s">
        <v>193</v>
      </c>
      <c r="D75" s="85">
        <v>0.45</v>
      </c>
      <c r="E75" s="96">
        <v>44724.867600000005</v>
      </c>
      <c r="F75" s="96">
        <v>22123.5</v>
      </c>
      <c r="G75" s="97">
        <f t="shared" ref="G75:G78" si="30">E75+F75</f>
        <v>66848.367599999998</v>
      </c>
      <c r="H75" s="97">
        <f t="shared" ref="H75:H78" si="31">D75*$E75</f>
        <v>20126.190420000003</v>
      </c>
      <c r="I75" s="97">
        <f t="shared" ref="I75:I78" si="32">D75*$F75</f>
        <v>9955.5750000000007</v>
      </c>
      <c r="J75" s="97">
        <f t="shared" ref="J75:J78" si="33">H75+I75</f>
        <v>30081.765420000003</v>
      </c>
    </row>
    <row r="76" spans="1:11" s="48" customFormat="1" ht="15.75" customHeight="1" outlineLevel="1" x14ac:dyDescent="0.35">
      <c r="A76" s="84" t="s">
        <v>360</v>
      </c>
      <c r="B76" s="74" t="s">
        <v>208</v>
      </c>
      <c r="C76" s="57" t="s">
        <v>193</v>
      </c>
      <c r="D76" s="85">
        <v>1.7</v>
      </c>
      <c r="E76" s="96">
        <v>63078.523199999996</v>
      </c>
      <c r="F76" s="96">
        <v>22123.5</v>
      </c>
      <c r="G76" s="97">
        <f t="shared" si="30"/>
        <v>85202.023199999996</v>
      </c>
      <c r="H76" s="97">
        <f t="shared" si="31"/>
        <v>107233.48943999999</v>
      </c>
      <c r="I76" s="97">
        <f t="shared" si="32"/>
        <v>37609.949999999997</v>
      </c>
      <c r="J76" s="97">
        <f t="shared" si="33"/>
        <v>144843.43943999999</v>
      </c>
    </row>
    <row r="77" spans="1:11" s="48" customFormat="1" ht="15.75" customHeight="1" outlineLevel="1" x14ac:dyDescent="0.35">
      <c r="A77" s="84" t="s">
        <v>361</v>
      </c>
      <c r="B77" s="74" t="s">
        <v>209</v>
      </c>
      <c r="C77" s="57" t="s">
        <v>193</v>
      </c>
      <c r="D77" s="85">
        <v>1.5</v>
      </c>
      <c r="E77" s="96">
        <v>71582.796600000016</v>
      </c>
      <c r="F77" s="96">
        <v>26548.2</v>
      </c>
      <c r="G77" s="97">
        <f t="shared" si="30"/>
        <v>98130.996600000013</v>
      </c>
      <c r="H77" s="97">
        <f t="shared" si="31"/>
        <v>107374.19490000003</v>
      </c>
      <c r="I77" s="97">
        <f t="shared" si="32"/>
        <v>39822.300000000003</v>
      </c>
      <c r="J77" s="97">
        <f t="shared" si="33"/>
        <v>147196.49490000005</v>
      </c>
      <c r="K77" s="102" t="s">
        <v>456</v>
      </c>
    </row>
    <row r="78" spans="1:11" s="48" customFormat="1" ht="15.75" customHeight="1" outlineLevel="1" x14ac:dyDescent="0.35">
      <c r="A78" s="84" t="s">
        <v>362</v>
      </c>
      <c r="B78" s="74" t="s">
        <v>305</v>
      </c>
      <c r="C78" s="57" t="s">
        <v>193</v>
      </c>
      <c r="D78" s="85">
        <v>0.4</v>
      </c>
      <c r="E78" s="96">
        <v>123183.648</v>
      </c>
      <c r="F78" s="96">
        <v>26548.2</v>
      </c>
      <c r="G78" s="97">
        <f t="shared" si="30"/>
        <v>149731.848</v>
      </c>
      <c r="H78" s="97">
        <f t="shared" si="31"/>
        <v>49273.459200000005</v>
      </c>
      <c r="I78" s="97">
        <f t="shared" si="32"/>
        <v>10619.28</v>
      </c>
      <c r="J78" s="97">
        <f t="shared" si="33"/>
        <v>59892.739200000004</v>
      </c>
      <c r="K78" s="102" t="s">
        <v>456</v>
      </c>
    </row>
    <row r="79" spans="1:11" s="48" customFormat="1" x14ac:dyDescent="0.35">
      <c r="A79" s="86" t="s">
        <v>34</v>
      </c>
      <c r="B79" s="76" t="s">
        <v>276</v>
      </c>
      <c r="C79" s="77"/>
      <c r="D79" s="87"/>
      <c r="E79" s="59"/>
      <c r="F79" s="59"/>
      <c r="G79" s="59"/>
      <c r="H79" s="59">
        <f>SUM(H80:H92)</f>
        <v>1455460.2192236001</v>
      </c>
      <c r="I79" s="59">
        <f t="shared" ref="I79:J79" si="34">SUM(I80:I92)</f>
        <v>420070.24550000002</v>
      </c>
      <c r="J79" s="59">
        <f t="shared" si="34"/>
        <v>1875530.4647236001</v>
      </c>
    </row>
    <row r="80" spans="1:11" s="48" customFormat="1" ht="31.5" customHeight="1" outlineLevel="1" x14ac:dyDescent="0.35">
      <c r="A80" s="84" t="s">
        <v>216</v>
      </c>
      <c r="B80" s="75" t="s">
        <v>191</v>
      </c>
      <c r="C80" s="75"/>
      <c r="D80" s="85"/>
      <c r="E80" s="56"/>
      <c r="F80" s="56"/>
      <c r="G80" s="61"/>
      <c r="H80" s="61"/>
      <c r="I80" s="61"/>
      <c r="J80" s="61"/>
    </row>
    <row r="81" spans="1:11" s="48" customFormat="1" ht="13.75" customHeight="1" outlineLevel="1" x14ac:dyDescent="0.35">
      <c r="A81" s="84" t="s">
        <v>218</v>
      </c>
      <c r="B81" s="74" t="s">
        <v>199</v>
      </c>
      <c r="C81" s="57" t="s">
        <v>193</v>
      </c>
      <c r="D81" s="85">
        <v>0.65</v>
      </c>
      <c r="E81" s="96">
        <v>60561.753839999998</v>
      </c>
      <c r="F81" s="96">
        <v>26548.2</v>
      </c>
      <c r="G81" s="97">
        <f t="shared" ref="G81:G85" si="35">E81+F81</f>
        <v>87109.953840000002</v>
      </c>
      <c r="H81" s="97">
        <f t="shared" ref="H81:H85" si="36">D81*$E81</f>
        <v>39365.139995999998</v>
      </c>
      <c r="I81" s="97">
        <f t="shared" ref="I81:I85" si="37">D81*$F81</f>
        <v>17256.330000000002</v>
      </c>
      <c r="J81" s="97">
        <f t="shared" ref="J81:J85" si="38">H81+I81</f>
        <v>56621.469996</v>
      </c>
    </row>
    <row r="82" spans="1:11" s="48" customFormat="1" ht="15.75" customHeight="1" outlineLevel="1" x14ac:dyDescent="0.35">
      <c r="A82" s="84" t="s">
        <v>220</v>
      </c>
      <c r="B82" s="74" t="s">
        <v>200</v>
      </c>
      <c r="C82" s="57" t="s">
        <v>193</v>
      </c>
      <c r="D82" s="85">
        <v>0.45</v>
      </c>
      <c r="E82" s="96">
        <v>100927.40699999999</v>
      </c>
      <c r="F82" s="96">
        <v>30972.9</v>
      </c>
      <c r="G82" s="97">
        <f t="shared" si="35"/>
        <v>131900.307</v>
      </c>
      <c r="H82" s="97">
        <f t="shared" si="36"/>
        <v>45417.333149999999</v>
      </c>
      <c r="I82" s="97">
        <f t="shared" si="37"/>
        <v>13937.805</v>
      </c>
      <c r="J82" s="97">
        <f t="shared" si="38"/>
        <v>59355.138149999999</v>
      </c>
    </row>
    <row r="83" spans="1:11" s="48" customFormat="1" ht="15.75" customHeight="1" outlineLevel="1" x14ac:dyDescent="0.35">
      <c r="A83" s="84" t="s">
        <v>363</v>
      </c>
      <c r="B83" s="74" t="s">
        <v>201</v>
      </c>
      <c r="C83" s="57" t="s">
        <v>193</v>
      </c>
      <c r="D83" s="85">
        <v>0.4</v>
      </c>
      <c r="E83" s="96">
        <v>161713.9356</v>
      </c>
      <c r="F83" s="96">
        <v>30972.9</v>
      </c>
      <c r="G83" s="97">
        <f t="shared" si="35"/>
        <v>192686.83559999999</v>
      </c>
      <c r="H83" s="97">
        <f t="shared" si="36"/>
        <v>64685.574240000002</v>
      </c>
      <c r="I83" s="97">
        <f t="shared" si="37"/>
        <v>12389.160000000002</v>
      </c>
      <c r="J83" s="97">
        <f t="shared" si="38"/>
        <v>77074.734240000005</v>
      </c>
    </row>
    <row r="84" spans="1:11" s="48" customFormat="1" ht="15.75" customHeight="1" outlineLevel="1" x14ac:dyDescent="0.35">
      <c r="A84" s="84" t="s">
        <v>364</v>
      </c>
      <c r="B84" s="74" t="s">
        <v>202</v>
      </c>
      <c r="C84" s="57" t="s">
        <v>193</v>
      </c>
      <c r="D84" s="85">
        <v>0.8</v>
      </c>
      <c r="E84" s="96">
        <v>241057.65600000002</v>
      </c>
      <c r="F84" s="96">
        <v>35397.599999999999</v>
      </c>
      <c r="G84" s="97">
        <f t="shared" si="35"/>
        <v>276455.25599999999</v>
      </c>
      <c r="H84" s="97">
        <f t="shared" si="36"/>
        <v>192846.12480000002</v>
      </c>
      <c r="I84" s="97">
        <f t="shared" si="37"/>
        <v>28318.080000000002</v>
      </c>
      <c r="J84" s="97">
        <f t="shared" si="38"/>
        <v>221164.20480000001</v>
      </c>
      <c r="K84" s="102" t="s">
        <v>456</v>
      </c>
    </row>
    <row r="85" spans="1:11" s="48" customFormat="1" ht="15.75" customHeight="1" outlineLevel="1" x14ac:dyDescent="0.35">
      <c r="A85" s="84" t="s">
        <v>365</v>
      </c>
      <c r="B85" s="101" t="s">
        <v>203</v>
      </c>
      <c r="C85" s="53" t="s">
        <v>193</v>
      </c>
      <c r="D85" s="85">
        <v>0.2</v>
      </c>
      <c r="E85" s="96">
        <v>347908.85136000003</v>
      </c>
      <c r="F85" s="96">
        <v>70795.199999999997</v>
      </c>
      <c r="G85" s="97">
        <f t="shared" si="35"/>
        <v>418704.05136000004</v>
      </c>
      <c r="H85" s="97">
        <f t="shared" si="36"/>
        <v>69581.770272000009</v>
      </c>
      <c r="I85" s="97">
        <f t="shared" si="37"/>
        <v>14159.04</v>
      </c>
      <c r="J85" s="97">
        <f t="shared" si="38"/>
        <v>83740.810272000002</v>
      </c>
      <c r="K85" s="102" t="s">
        <v>456</v>
      </c>
    </row>
    <row r="86" spans="1:11" s="48" customFormat="1" ht="47.15" customHeight="1" outlineLevel="1" x14ac:dyDescent="0.35">
      <c r="A86" s="84" t="s">
        <v>366</v>
      </c>
      <c r="B86" s="75" t="s">
        <v>206</v>
      </c>
      <c r="C86" s="75"/>
      <c r="D86" s="85"/>
      <c r="E86" s="62"/>
      <c r="F86" s="62"/>
      <c r="G86" s="62"/>
      <c r="H86" s="61"/>
      <c r="I86" s="61"/>
      <c r="J86" s="62"/>
    </row>
    <row r="87" spans="1:11" s="48" customFormat="1" ht="15.75" customHeight="1" outlineLevel="1" x14ac:dyDescent="0.35">
      <c r="A87" s="84" t="s">
        <v>367</v>
      </c>
      <c r="B87" s="74" t="s">
        <v>210</v>
      </c>
      <c r="C87" s="57" t="s">
        <v>193</v>
      </c>
      <c r="D87" s="85">
        <v>0.34</v>
      </c>
      <c r="E87" s="96">
        <v>152537.10780000003</v>
      </c>
      <c r="F87" s="96">
        <v>30972.9</v>
      </c>
      <c r="G87" s="97">
        <f t="shared" ref="G87:G90" si="39">E87+F87</f>
        <v>183510.00780000002</v>
      </c>
      <c r="H87" s="97">
        <f t="shared" ref="H87:H90" si="40">D87*$E87</f>
        <v>51862.616652000012</v>
      </c>
      <c r="I87" s="97">
        <f t="shared" ref="I87:I90" si="41">D87*$F87</f>
        <v>10530.786000000002</v>
      </c>
      <c r="J87" s="97">
        <f t="shared" ref="J87:J90" si="42">H87+I87</f>
        <v>62393.402652000012</v>
      </c>
      <c r="K87" s="102" t="s">
        <v>456</v>
      </c>
    </row>
    <row r="88" spans="1:11" s="48" customFormat="1" ht="15.75" customHeight="1" outlineLevel="1" x14ac:dyDescent="0.35">
      <c r="A88" s="84" t="s">
        <v>368</v>
      </c>
      <c r="B88" s="74" t="s">
        <v>211</v>
      </c>
      <c r="C88" s="57" t="s">
        <v>193</v>
      </c>
      <c r="D88" s="85">
        <v>0.76500000000000001</v>
      </c>
      <c r="E88" s="96">
        <v>185837.4</v>
      </c>
      <c r="F88" s="96">
        <v>30972.9</v>
      </c>
      <c r="G88" s="97">
        <f t="shared" si="39"/>
        <v>216810.3</v>
      </c>
      <c r="H88" s="97">
        <f t="shared" si="40"/>
        <v>142165.611</v>
      </c>
      <c r="I88" s="97">
        <f t="shared" si="41"/>
        <v>23694.268500000002</v>
      </c>
      <c r="J88" s="97">
        <f t="shared" si="42"/>
        <v>165859.87950000001</v>
      </c>
      <c r="K88" s="102" t="s">
        <v>456</v>
      </c>
    </row>
    <row r="89" spans="1:11" s="64" customFormat="1" ht="15.75" customHeight="1" outlineLevel="1" x14ac:dyDescent="0.35">
      <c r="A89" s="84" t="s">
        <v>369</v>
      </c>
      <c r="B89" s="74" t="s">
        <v>454</v>
      </c>
      <c r="C89" s="57" t="s">
        <v>193</v>
      </c>
      <c r="D89" s="85">
        <v>0.32500000000000001</v>
      </c>
      <c r="E89" s="96">
        <v>325580</v>
      </c>
      <c r="F89" s="96">
        <v>50000</v>
      </c>
      <c r="G89" s="97">
        <f t="shared" si="39"/>
        <v>375580</v>
      </c>
      <c r="H89" s="97">
        <f t="shared" si="40"/>
        <v>105813.5</v>
      </c>
      <c r="I89" s="97">
        <f t="shared" si="41"/>
        <v>16250</v>
      </c>
      <c r="J89" s="97">
        <f t="shared" si="42"/>
        <v>122063.5</v>
      </c>
      <c r="K89" s="102" t="s">
        <v>456</v>
      </c>
    </row>
    <row r="90" spans="1:11" s="48" customFormat="1" ht="15.75" customHeight="1" outlineLevel="1" x14ac:dyDescent="0.35">
      <c r="A90" s="84" t="s">
        <v>370</v>
      </c>
      <c r="B90" s="74" t="s">
        <v>212</v>
      </c>
      <c r="C90" s="57" t="s">
        <v>193</v>
      </c>
      <c r="D90" s="85">
        <v>0.40500000000000003</v>
      </c>
      <c r="E90" s="96">
        <v>454335.27552000002</v>
      </c>
      <c r="F90" s="96">
        <v>70795.199999999997</v>
      </c>
      <c r="G90" s="97">
        <f t="shared" si="39"/>
        <v>525130.47551999998</v>
      </c>
      <c r="H90" s="97">
        <f t="shared" si="40"/>
        <v>184005.78658560003</v>
      </c>
      <c r="I90" s="97">
        <f t="shared" si="41"/>
        <v>28672.056</v>
      </c>
      <c r="J90" s="97">
        <f t="shared" si="42"/>
        <v>212677.84258560004</v>
      </c>
      <c r="K90" s="102" t="s">
        <v>456</v>
      </c>
    </row>
    <row r="91" spans="1:11" s="48" customFormat="1" ht="31.5" customHeight="1" outlineLevel="1" x14ac:dyDescent="0.35">
      <c r="A91" s="84" t="s">
        <v>371</v>
      </c>
      <c r="B91" s="75" t="s">
        <v>213</v>
      </c>
      <c r="C91" s="75"/>
      <c r="D91" s="85"/>
      <c r="E91" s="85"/>
      <c r="F91" s="85"/>
      <c r="G91" s="85"/>
      <c r="H91" s="85"/>
      <c r="I91" s="85"/>
      <c r="J91" s="85"/>
    </row>
    <row r="92" spans="1:11" s="48" customFormat="1" ht="15.75" customHeight="1" outlineLevel="1" x14ac:dyDescent="0.35">
      <c r="A92" s="84" t="s">
        <v>372</v>
      </c>
      <c r="B92" s="74" t="s">
        <v>214</v>
      </c>
      <c r="C92" s="57" t="s">
        <v>193</v>
      </c>
      <c r="D92" s="85">
        <v>1.2</v>
      </c>
      <c r="E92" s="96">
        <v>466430.63544000004</v>
      </c>
      <c r="F92" s="96">
        <v>212385.6</v>
      </c>
      <c r="G92" s="97">
        <f>E92+F92</f>
        <v>678816.23544000008</v>
      </c>
      <c r="H92" s="97">
        <f>D92*$E92</f>
        <v>559716.76252800005</v>
      </c>
      <c r="I92" s="97">
        <f>D92*$F92</f>
        <v>254862.72</v>
      </c>
      <c r="J92" s="97">
        <f>H92+I92</f>
        <v>814579.48252800002</v>
      </c>
    </row>
    <row r="93" spans="1:11" s="48" customFormat="1" x14ac:dyDescent="0.35">
      <c r="A93" s="86" t="s">
        <v>39</v>
      </c>
      <c r="B93" s="76" t="s">
        <v>215</v>
      </c>
      <c r="C93" s="77"/>
      <c r="D93" s="87"/>
      <c r="E93" s="59"/>
      <c r="F93" s="59"/>
      <c r="G93" s="59"/>
      <c r="H93" s="59">
        <f>SUM(H94:H101)</f>
        <v>1170120.3750264</v>
      </c>
      <c r="I93" s="59">
        <f t="shared" ref="I93:J93" si="43">SUM(I94:I101)</f>
        <v>336055.96500000003</v>
      </c>
      <c r="J93" s="59">
        <f t="shared" si="43"/>
        <v>1506176.3400264001</v>
      </c>
    </row>
    <row r="94" spans="1:11" s="48" customFormat="1" ht="15.75" customHeight="1" outlineLevel="1" x14ac:dyDescent="0.35">
      <c r="A94" s="84" t="s">
        <v>223</v>
      </c>
      <c r="B94" s="75" t="s">
        <v>307</v>
      </c>
      <c r="C94" s="57" t="s">
        <v>100</v>
      </c>
      <c r="D94" s="85">
        <v>10</v>
      </c>
      <c r="E94" s="96">
        <v>3340.7192951999996</v>
      </c>
      <c r="F94" s="96">
        <v>796.44600000000003</v>
      </c>
      <c r="G94" s="97">
        <f t="shared" ref="G94:G101" si="44">E94+F94</f>
        <v>4137.1652951999995</v>
      </c>
      <c r="H94" s="97">
        <f t="shared" ref="H94:H101" si="45">D94*$E94</f>
        <v>33407.192951999998</v>
      </c>
      <c r="I94" s="97">
        <f t="shared" ref="I94:I101" si="46">D94*$F94</f>
        <v>7964.46</v>
      </c>
      <c r="J94" s="97">
        <f t="shared" ref="J94:J101" si="47">H94+I94</f>
        <v>41371.652951999997</v>
      </c>
    </row>
    <row r="95" spans="1:11" s="48" customFormat="1" ht="15.75" customHeight="1" outlineLevel="1" x14ac:dyDescent="0.35">
      <c r="A95" s="84" t="s">
        <v>228</v>
      </c>
      <c r="B95" s="75" t="s">
        <v>306</v>
      </c>
      <c r="C95" s="57" t="s">
        <v>100</v>
      </c>
      <c r="D95" s="85">
        <v>57</v>
      </c>
      <c r="E95" s="96">
        <v>2866.3295094</v>
      </c>
      <c r="F95" s="96">
        <v>707.952</v>
      </c>
      <c r="G95" s="97">
        <f t="shared" si="44"/>
        <v>3574.2815093999998</v>
      </c>
      <c r="H95" s="97">
        <f t="shared" si="45"/>
        <v>163380.78203579999</v>
      </c>
      <c r="I95" s="97">
        <f t="shared" si="46"/>
        <v>40353.264000000003</v>
      </c>
      <c r="J95" s="97">
        <f t="shared" si="47"/>
        <v>203734.04603579998</v>
      </c>
    </row>
    <row r="96" spans="1:11" s="48" customFormat="1" ht="15.75" customHeight="1" outlineLevel="1" x14ac:dyDescent="0.35">
      <c r="A96" s="84" t="s">
        <v>229</v>
      </c>
      <c r="B96" s="75" t="s">
        <v>217</v>
      </c>
      <c r="C96" s="57" t="s">
        <v>100</v>
      </c>
      <c r="D96" s="85">
        <v>20</v>
      </c>
      <c r="E96" s="96">
        <v>2026.1851722000001</v>
      </c>
      <c r="F96" s="96">
        <v>619.45799999999997</v>
      </c>
      <c r="G96" s="97">
        <f t="shared" si="44"/>
        <v>2645.6431722000002</v>
      </c>
      <c r="H96" s="97">
        <f t="shared" si="45"/>
        <v>40523.703443999999</v>
      </c>
      <c r="I96" s="97">
        <f t="shared" si="46"/>
        <v>12389.16</v>
      </c>
      <c r="J96" s="97">
        <f t="shared" si="47"/>
        <v>52912.863444000002</v>
      </c>
    </row>
    <row r="97" spans="1:10" s="48" customFormat="1" ht="15.75" customHeight="1" outlineLevel="1" x14ac:dyDescent="0.35">
      <c r="A97" s="84" t="s">
        <v>231</v>
      </c>
      <c r="B97" s="75" t="s">
        <v>219</v>
      </c>
      <c r="C97" s="57" t="s">
        <v>100</v>
      </c>
      <c r="D97" s="85">
        <v>57</v>
      </c>
      <c r="E97" s="96">
        <v>1409.8156127999998</v>
      </c>
      <c r="F97" s="96">
        <v>530.96399999999994</v>
      </c>
      <c r="G97" s="97">
        <f t="shared" si="44"/>
        <v>1940.7796127999998</v>
      </c>
      <c r="H97" s="97">
        <f t="shared" si="45"/>
        <v>80359.489929599993</v>
      </c>
      <c r="I97" s="97">
        <f t="shared" si="46"/>
        <v>30264.947999999997</v>
      </c>
      <c r="J97" s="97">
        <f t="shared" si="47"/>
        <v>110624.43792959998</v>
      </c>
    </row>
    <row r="98" spans="1:10" s="48" customFormat="1" ht="15.75" customHeight="1" outlineLevel="1" x14ac:dyDescent="0.35">
      <c r="A98" s="84" t="s">
        <v>233</v>
      </c>
      <c r="B98" s="75" t="s">
        <v>219</v>
      </c>
      <c r="C98" s="57" t="s">
        <v>100</v>
      </c>
      <c r="D98" s="85">
        <v>15</v>
      </c>
      <c r="E98" s="96">
        <v>1409.8156127999998</v>
      </c>
      <c r="F98" s="96">
        <v>530.96399999999994</v>
      </c>
      <c r="G98" s="97">
        <f t="shared" si="44"/>
        <v>1940.7796127999998</v>
      </c>
      <c r="H98" s="97">
        <f t="shared" si="45"/>
        <v>21147.234191999996</v>
      </c>
      <c r="I98" s="97">
        <f t="shared" si="46"/>
        <v>7964.4599999999991</v>
      </c>
      <c r="J98" s="97">
        <f t="shared" si="47"/>
        <v>29111.694191999995</v>
      </c>
    </row>
    <row r="99" spans="1:10" s="48" customFormat="1" ht="15.75" customHeight="1" outlineLevel="1" x14ac:dyDescent="0.35">
      <c r="A99" s="84" t="s">
        <v>278</v>
      </c>
      <c r="B99" s="75" t="s">
        <v>221</v>
      </c>
      <c r="C99" s="57" t="s">
        <v>100</v>
      </c>
      <c r="D99" s="85">
        <v>679</v>
      </c>
      <c r="E99" s="96">
        <v>196.76640900000001</v>
      </c>
      <c r="F99" s="96">
        <v>44.247</v>
      </c>
      <c r="G99" s="97">
        <f t="shared" si="44"/>
        <v>241.01340900000002</v>
      </c>
      <c r="H99" s="97">
        <f t="shared" si="45"/>
        <v>133604.391711</v>
      </c>
      <c r="I99" s="97">
        <f t="shared" si="46"/>
        <v>30043.713</v>
      </c>
      <c r="J99" s="97">
        <f t="shared" si="47"/>
        <v>163648.10471099999</v>
      </c>
    </row>
    <row r="100" spans="1:10" s="48" customFormat="1" ht="15.75" customHeight="1" outlineLevel="1" x14ac:dyDescent="0.35">
      <c r="A100" s="84" t="s">
        <v>373</v>
      </c>
      <c r="B100" s="75" t="s">
        <v>334</v>
      </c>
      <c r="C100" s="57" t="s">
        <v>100</v>
      </c>
      <c r="D100" s="85">
        <v>130</v>
      </c>
      <c r="E100" s="96">
        <v>3340.7192951999996</v>
      </c>
      <c r="F100" s="96">
        <v>884.94</v>
      </c>
      <c r="G100" s="97">
        <f t="shared" si="44"/>
        <v>4225.6592951999992</v>
      </c>
      <c r="H100" s="97">
        <f t="shared" si="45"/>
        <v>434293.50837599993</v>
      </c>
      <c r="I100" s="97">
        <f t="shared" si="46"/>
        <v>115042.20000000001</v>
      </c>
      <c r="J100" s="97">
        <f t="shared" si="47"/>
        <v>549335.70837599994</v>
      </c>
    </row>
    <row r="101" spans="1:10" s="48" customFormat="1" ht="15.75" customHeight="1" outlineLevel="1" x14ac:dyDescent="0.35">
      <c r="A101" s="84" t="s">
        <v>374</v>
      </c>
      <c r="B101" s="75" t="s">
        <v>335</v>
      </c>
      <c r="C101" s="57" t="s">
        <v>100</v>
      </c>
      <c r="D101" s="85">
        <v>130</v>
      </c>
      <c r="E101" s="96">
        <v>2026.1851722000001</v>
      </c>
      <c r="F101" s="96">
        <v>707.952</v>
      </c>
      <c r="G101" s="97">
        <f t="shared" si="44"/>
        <v>2734.1371722000004</v>
      </c>
      <c r="H101" s="97">
        <f t="shared" si="45"/>
        <v>263404.07238600001</v>
      </c>
      <c r="I101" s="97">
        <f t="shared" si="46"/>
        <v>92033.76</v>
      </c>
      <c r="J101" s="97">
        <f t="shared" si="47"/>
        <v>355437.83238600002</v>
      </c>
    </row>
    <row r="102" spans="1:10" s="48" customFormat="1" x14ac:dyDescent="0.35">
      <c r="A102" s="86" t="s">
        <v>73</v>
      </c>
      <c r="B102" s="76" t="s">
        <v>222</v>
      </c>
      <c r="C102" s="77"/>
      <c r="D102" s="87"/>
      <c r="E102" s="59"/>
      <c r="F102" s="59"/>
      <c r="G102" s="59"/>
      <c r="H102" s="59">
        <f>SUM(H103:H112)</f>
        <v>337280.72196</v>
      </c>
      <c r="I102" s="59">
        <f t="shared" ref="I102:J102" si="48">SUM(I103:I112)</f>
        <v>601316.72999999986</v>
      </c>
      <c r="J102" s="59">
        <f t="shared" si="48"/>
        <v>938597.45195999998</v>
      </c>
    </row>
    <row r="103" spans="1:10" s="48" customFormat="1" ht="15.75" customHeight="1" outlineLevel="1" x14ac:dyDescent="0.35">
      <c r="A103" s="65" t="s">
        <v>240</v>
      </c>
      <c r="B103" s="75" t="s">
        <v>224</v>
      </c>
      <c r="C103" s="75"/>
      <c r="D103" s="85"/>
      <c r="E103" s="62"/>
      <c r="F103" s="62"/>
      <c r="G103" s="62"/>
      <c r="H103" s="61"/>
      <c r="I103" s="61"/>
      <c r="J103" s="62"/>
    </row>
    <row r="104" spans="1:10" s="48" customFormat="1" ht="15.75" customHeight="1" outlineLevel="1" x14ac:dyDescent="0.35">
      <c r="A104" s="65" t="s">
        <v>279</v>
      </c>
      <c r="B104" s="74" t="s">
        <v>225</v>
      </c>
      <c r="C104" s="57" t="s">
        <v>193</v>
      </c>
      <c r="D104" s="85">
        <v>9.1999999999999993</v>
      </c>
      <c r="E104" s="96">
        <v>9221.0748000000003</v>
      </c>
      <c r="F104" s="96">
        <v>35397.599999999999</v>
      </c>
      <c r="G104" s="97">
        <f t="shared" ref="G104:G108" si="49">E104+F104</f>
        <v>44618.674800000001</v>
      </c>
      <c r="H104" s="97">
        <f t="shared" ref="H104:H108" si="50">D104*$E104</f>
        <v>84833.888160000002</v>
      </c>
      <c r="I104" s="97">
        <f t="shared" ref="I104:I108" si="51">D104*$F104</f>
        <v>325657.92</v>
      </c>
      <c r="J104" s="97">
        <f t="shared" ref="J104:J108" si="52">H104+I104</f>
        <v>410491.80816000002</v>
      </c>
    </row>
    <row r="105" spans="1:10" s="48" customFormat="1" ht="15.75" customHeight="1" outlineLevel="1" x14ac:dyDescent="0.35">
      <c r="A105" s="65" t="s">
        <v>280</v>
      </c>
      <c r="B105" s="74" t="s">
        <v>226</v>
      </c>
      <c r="C105" s="57" t="s">
        <v>193</v>
      </c>
      <c r="D105" s="85">
        <v>1.5</v>
      </c>
      <c r="E105" s="96">
        <v>14229.8352</v>
      </c>
      <c r="F105" s="96">
        <v>35397.599999999999</v>
      </c>
      <c r="G105" s="97">
        <f t="shared" si="49"/>
        <v>49627.4352</v>
      </c>
      <c r="H105" s="97">
        <f t="shared" si="50"/>
        <v>21344.752799999998</v>
      </c>
      <c r="I105" s="97">
        <f t="shared" si="51"/>
        <v>53096.399999999994</v>
      </c>
      <c r="J105" s="97">
        <f t="shared" si="52"/>
        <v>74441.152799999996</v>
      </c>
    </row>
    <row r="106" spans="1:10" s="48" customFormat="1" ht="15.75" customHeight="1" outlineLevel="1" x14ac:dyDescent="0.35">
      <c r="A106" s="65" t="s">
        <v>281</v>
      </c>
      <c r="B106" s="74" t="s">
        <v>227</v>
      </c>
      <c r="C106" s="57" t="s">
        <v>193</v>
      </c>
      <c r="D106" s="85">
        <v>1.8</v>
      </c>
      <c r="E106" s="96">
        <v>18893.469000000001</v>
      </c>
      <c r="F106" s="96">
        <v>39822.300000000003</v>
      </c>
      <c r="G106" s="97">
        <f t="shared" si="49"/>
        <v>58715.769</v>
      </c>
      <c r="H106" s="97">
        <f t="shared" si="50"/>
        <v>34008.244200000001</v>
      </c>
      <c r="I106" s="97">
        <f t="shared" si="51"/>
        <v>71680.140000000014</v>
      </c>
      <c r="J106" s="97">
        <f t="shared" si="52"/>
        <v>105688.38420000001</v>
      </c>
    </row>
    <row r="107" spans="1:10" s="48" customFormat="1" ht="15.75" customHeight="1" outlineLevel="1" x14ac:dyDescent="0.35">
      <c r="A107" s="65" t="s">
        <v>282</v>
      </c>
      <c r="B107" s="75" t="s">
        <v>230</v>
      </c>
      <c r="C107" s="57" t="s">
        <v>193</v>
      </c>
      <c r="D107" s="85">
        <v>0.35</v>
      </c>
      <c r="E107" s="96">
        <v>58406.04</v>
      </c>
      <c r="F107" s="96">
        <v>35397.599999999999</v>
      </c>
      <c r="G107" s="97">
        <f t="shared" si="49"/>
        <v>93803.64</v>
      </c>
      <c r="H107" s="97">
        <f t="shared" si="50"/>
        <v>20442.113999999998</v>
      </c>
      <c r="I107" s="97">
        <f t="shared" si="51"/>
        <v>12389.159999999998</v>
      </c>
      <c r="J107" s="97">
        <f t="shared" si="52"/>
        <v>32831.273999999998</v>
      </c>
    </row>
    <row r="108" spans="1:10" s="48" customFormat="1" ht="15.75" customHeight="1" outlineLevel="1" x14ac:dyDescent="0.35">
      <c r="A108" s="65" t="s">
        <v>375</v>
      </c>
      <c r="B108" s="75" t="s">
        <v>232</v>
      </c>
      <c r="C108" s="57" t="s">
        <v>193</v>
      </c>
      <c r="D108" s="85">
        <v>1.9</v>
      </c>
      <c r="E108" s="96">
        <v>6371.5680000000002</v>
      </c>
      <c r="F108" s="96">
        <v>17698.8</v>
      </c>
      <c r="G108" s="97">
        <f t="shared" si="49"/>
        <v>24070.367999999999</v>
      </c>
      <c r="H108" s="97">
        <f t="shared" si="50"/>
        <v>12105.9792</v>
      </c>
      <c r="I108" s="97">
        <f t="shared" si="51"/>
        <v>33627.719999999994</v>
      </c>
      <c r="J108" s="97">
        <f t="shared" si="52"/>
        <v>45733.699199999995</v>
      </c>
    </row>
    <row r="109" spans="1:10" s="48" customFormat="1" ht="15.75" customHeight="1" outlineLevel="1" x14ac:dyDescent="0.35">
      <c r="A109" s="65" t="s">
        <v>376</v>
      </c>
      <c r="B109" s="75" t="s">
        <v>234</v>
      </c>
      <c r="C109" s="75"/>
      <c r="D109" s="85"/>
      <c r="E109" s="62"/>
      <c r="F109" s="62"/>
      <c r="G109" s="62"/>
      <c r="H109" s="61"/>
      <c r="I109" s="61"/>
      <c r="J109" s="62"/>
    </row>
    <row r="110" spans="1:10" s="48" customFormat="1" ht="15.75" customHeight="1" outlineLevel="1" x14ac:dyDescent="0.35">
      <c r="A110" s="65" t="s">
        <v>377</v>
      </c>
      <c r="B110" s="74" t="s">
        <v>235</v>
      </c>
      <c r="C110" s="57" t="s">
        <v>236</v>
      </c>
      <c r="D110" s="85">
        <v>150</v>
      </c>
      <c r="E110" s="96">
        <v>69.025319999999994</v>
      </c>
      <c r="F110" s="96">
        <v>79.644599999999997</v>
      </c>
      <c r="G110" s="97">
        <f t="shared" ref="G110:G112" si="53">E110+F110</f>
        <v>148.66991999999999</v>
      </c>
      <c r="H110" s="97">
        <f t="shared" ref="H110:H112" si="54">D110*$E110</f>
        <v>10353.797999999999</v>
      </c>
      <c r="I110" s="97">
        <f t="shared" ref="I110:I112" si="55">D110*$F110</f>
        <v>11946.689999999999</v>
      </c>
      <c r="J110" s="97">
        <f t="shared" ref="J110:J112" si="56">H110+I110</f>
        <v>22300.487999999998</v>
      </c>
    </row>
    <row r="111" spans="1:10" s="48" customFormat="1" ht="15.75" customHeight="1" outlineLevel="1" x14ac:dyDescent="0.35">
      <c r="A111" s="65" t="s">
        <v>378</v>
      </c>
      <c r="B111" s="74" t="s">
        <v>237</v>
      </c>
      <c r="C111" s="57" t="s">
        <v>236</v>
      </c>
      <c r="D111" s="85">
        <v>150</v>
      </c>
      <c r="E111" s="96">
        <v>93.449663999999999</v>
      </c>
      <c r="F111" s="96">
        <v>88.494</v>
      </c>
      <c r="G111" s="97">
        <f t="shared" si="53"/>
        <v>181.94366400000001</v>
      </c>
      <c r="H111" s="97">
        <f t="shared" si="54"/>
        <v>14017.4496</v>
      </c>
      <c r="I111" s="97">
        <f t="shared" si="55"/>
        <v>13274.1</v>
      </c>
      <c r="J111" s="97">
        <f t="shared" si="56"/>
        <v>27291.549599999998</v>
      </c>
    </row>
    <row r="112" spans="1:10" s="48" customFormat="1" ht="15.75" customHeight="1" outlineLevel="1" x14ac:dyDescent="0.35">
      <c r="A112" s="65" t="s">
        <v>379</v>
      </c>
      <c r="B112" s="74" t="s">
        <v>238</v>
      </c>
      <c r="C112" s="57" t="s">
        <v>236</v>
      </c>
      <c r="D112" s="85">
        <v>600</v>
      </c>
      <c r="E112" s="96">
        <v>233.62415999999999</v>
      </c>
      <c r="F112" s="96">
        <v>132.74099999999999</v>
      </c>
      <c r="G112" s="97">
        <f t="shared" si="53"/>
        <v>366.36515999999995</v>
      </c>
      <c r="H112" s="97">
        <f t="shared" si="54"/>
        <v>140174.49599999998</v>
      </c>
      <c r="I112" s="97">
        <f t="shared" si="55"/>
        <v>79644.599999999991</v>
      </c>
      <c r="J112" s="97">
        <f t="shared" si="56"/>
        <v>219819.09599999996</v>
      </c>
    </row>
    <row r="113" spans="1:11" s="48" customFormat="1" x14ac:dyDescent="0.35">
      <c r="A113" s="86" t="s">
        <v>85</v>
      </c>
      <c r="B113" s="76" t="s">
        <v>239</v>
      </c>
      <c r="C113" s="77"/>
      <c r="D113" s="87"/>
      <c r="E113" s="59"/>
      <c r="F113" s="59"/>
      <c r="G113" s="59"/>
      <c r="H113" s="59">
        <f>SUM(H114:H118)</f>
        <v>557092.73843999999</v>
      </c>
      <c r="I113" s="59">
        <f t="shared" ref="I113:J113" si="57">SUM(I114:I118)</f>
        <v>1076529.5099999998</v>
      </c>
      <c r="J113" s="59">
        <f t="shared" si="57"/>
        <v>1633622.2484399998</v>
      </c>
    </row>
    <row r="114" spans="1:11" s="48" customFormat="1" ht="15.75" customHeight="1" outlineLevel="1" x14ac:dyDescent="0.35">
      <c r="A114" s="84" t="s">
        <v>245</v>
      </c>
      <c r="B114" s="75" t="s">
        <v>241</v>
      </c>
      <c r="C114" s="75"/>
      <c r="D114" s="85"/>
      <c r="E114" s="62"/>
      <c r="F114" s="62"/>
      <c r="G114" s="62"/>
      <c r="H114" s="61"/>
      <c r="I114" s="61"/>
      <c r="J114" s="62"/>
    </row>
    <row r="115" spans="1:11" s="48" customFormat="1" ht="15.75" customHeight="1" outlineLevel="1" x14ac:dyDescent="0.35">
      <c r="A115" s="84" t="s">
        <v>327</v>
      </c>
      <c r="B115" s="101" t="s">
        <v>242</v>
      </c>
      <c r="C115" s="53" t="s">
        <v>193</v>
      </c>
      <c r="D115" s="85">
        <v>13.5</v>
      </c>
      <c r="E115" s="96">
        <v>16849.257599999997</v>
      </c>
      <c r="F115" s="96">
        <v>35397.599999999999</v>
      </c>
      <c r="G115" s="97">
        <f t="shared" ref="G115:G118" si="58">E115+F115</f>
        <v>52246.857599999996</v>
      </c>
      <c r="H115" s="97">
        <f t="shared" ref="H115:H118" si="59">D115*$E115</f>
        <v>227464.97759999995</v>
      </c>
      <c r="I115" s="97">
        <f t="shared" ref="I115:I118" si="60">D115*$F115</f>
        <v>477867.6</v>
      </c>
      <c r="J115" s="97">
        <f t="shared" ref="J115:J118" si="61">H115+I115</f>
        <v>705332.57759999996</v>
      </c>
    </row>
    <row r="116" spans="1:11" s="48" customFormat="1" ht="15.75" customHeight="1" outlineLevel="1" x14ac:dyDescent="0.35">
      <c r="A116" s="84" t="s">
        <v>328</v>
      </c>
      <c r="B116" s="74" t="s">
        <v>243</v>
      </c>
      <c r="C116" s="57" t="s">
        <v>193</v>
      </c>
      <c r="D116" s="85">
        <v>2.1</v>
      </c>
      <c r="E116" s="96">
        <v>21335.903399999999</v>
      </c>
      <c r="F116" s="96">
        <v>35397.599999999999</v>
      </c>
      <c r="G116" s="97">
        <f t="shared" si="58"/>
        <v>56733.503400000001</v>
      </c>
      <c r="H116" s="97">
        <f t="shared" si="59"/>
        <v>44805.397140000001</v>
      </c>
      <c r="I116" s="97">
        <f t="shared" si="60"/>
        <v>74334.960000000006</v>
      </c>
      <c r="J116" s="97">
        <f t="shared" si="61"/>
        <v>119140.35714000001</v>
      </c>
    </row>
    <row r="117" spans="1:11" s="48" customFormat="1" ht="15.75" customHeight="1" outlineLevel="1" x14ac:dyDescent="0.35">
      <c r="A117" s="84" t="s">
        <v>329</v>
      </c>
      <c r="B117" s="74" t="s">
        <v>244</v>
      </c>
      <c r="C117" s="57" t="s">
        <v>193</v>
      </c>
      <c r="D117" s="85">
        <v>2.5</v>
      </c>
      <c r="E117" s="96">
        <v>33052.509000000005</v>
      </c>
      <c r="F117" s="96">
        <v>39822.300000000003</v>
      </c>
      <c r="G117" s="97">
        <f t="shared" si="58"/>
        <v>72874.809000000008</v>
      </c>
      <c r="H117" s="97">
        <f t="shared" si="59"/>
        <v>82631.272500000021</v>
      </c>
      <c r="I117" s="97">
        <f t="shared" si="60"/>
        <v>99555.75</v>
      </c>
      <c r="J117" s="97">
        <f t="shared" si="61"/>
        <v>182187.02250000002</v>
      </c>
      <c r="K117" s="102" t="s">
        <v>456</v>
      </c>
    </row>
    <row r="118" spans="1:11" s="48" customFormat="1" ht="15.75" customHeight="1" outlineLevel="1" x14ac:dyDescent="0.35">
      <c r="A118" s="84" t="s">
        <v>330</v>
      </c>
      <c r="B118" s="101" t="s">
        <v>242</v>
      </c>
      <c r="C118" s="53" t="s">
        <v>193</v>
      </c>
      <c r="D118" s="85">
        <v>12</v>
      </c>
      <c r="E118" s="96">
        <v>16849.257599999997</v>
      </c>
      <c r="F118" s="96">
        <v>35397.599999999999</v>
      </c>
      <c r="G118" s="97">
        <f t="shared" si="58"/>
        <v>52246.857599999996</v>
      </c>
      <c r="H118" s="97">
        <f t="shared" si="59"/>
        <v>202191.09119999997</v>
      </c>
      <c r="I118" s="97">
        <f t="shared" si="60"/>
        <v>424771.19999999995</v>
      </c>
      <c r="J118" s="97">
        <f t="shared" si="61"/>
        <v>626962.29119999986</v>
      </c>
    </row>
    <row r="119" spans="1:11" s="48" customFormat="1" x14ac:dyDescent="0.35">
      <c r="A119" s="86" t="s">
        <v>259</v>
      </c>
      <c r="B119" s="76" t="s">
        <v>269</v>
      </c>
      <c r="C119" s="77"/>
      <c r="D119" s="87"/>
      <c r="E119" s="59"/>
      <c r="F119" s="59"/>
      <c r="G119" s="59"/>
      <c r="H119" s="59">
        <f>SUM(H120:H128)</f>
        <v>498787.58159999992</v>
      </c>
      <c r="I119" s="59">
        <f t="shared" ref="I119:J119" si="62">SUM(I120:I128)</f>
        <v>640024.00560000003</v>
      </c>
      <c r="J119" s="59">
        <f t="shared" si="62"/>
        <v>1138811.5872</v>
      </c>
    </row>
    <row r="120" spans="1:11" s="48" customFormat="1" ht="15.75" customHeight="1" outlineLevel="1" x14ac:dyDescent="0.35">
      <c r="A120" s="84" t="s">
        <v>283</v>
      </c>
      <c r="B120" s="75" t="s">
        <v>246</v>
      </c>
      <c r="C120" s="57" t="s">
        <v>100</v>
      </c>
      <c r="D120" s="85">
        <v>330</v>
      </c>
      <c r="E120" s="96">
        <v>254.86271999999997</v>
      </c>
      <c r="F120" s="96">
        <v>325.65791999999999</v>
      </c>
      <c r="G120" s="97">
        <f t="shared" ref="G120:G129" si="63">E120+F120</f>
        <v>580.52063999999996</v>
      </c>
      <c r="H120" s="97">
        <f t="shared" ref="H120:H129" si="64">D120*$E120</f>
        <v>84104.697599999985</v>
      </c>
      <c r="I120" s="97">
        <f t="shared" ref="I120:I129" si="65">D120*$F120</f>
        <v>107467.1136</v>
      </c>
      <c r="J120" s="97">
        <f t="shared" ref="J120:J129" si="66">H120+I120</f>
        <v>191571.8112</v>
      </c>
    </row>
    <row r="121" spans="1:11" s="48" customFormat="1" ht="15.75" customHeight="1" outlineLevel="1" x14ac:dyDescent="0.35">
      <c r="A121" s="84" t="s">
        <v>284</v>
      </c>
      <c r="B121" s="75" t="s">
        <v>247</v>
      </c>
      <c r="C121" s="57" t="s">
        <v>100</v>
      </c>
      <c r="D121" s="85">
        <v>3</v>
      </c>
      <c r="E121" s="96">
        <v>15928.92</v>
      </c>
      <c r="F121" s="96">
        <v>17521.812000000002</v>
      </c>
      <c r="G121" s="97">
        <f t="shared" si="63"/>
        <v>33450.732000000004</v>
      </c>
      <c r="H121" s="97">
        <f t="shared" si="64"/>
        <v>47786.76</v>
      </c>
      <c r="I121" s="97">
        <f t="shared" si="65"/>
        <v>52565.436000000002</v>
      </c>
      <c r="J121" s="97">
        <f t="shared" si="66"/>
        <v>100352.196</v>
      </c>
    </row>
    <row r="122" spans="1:11" s="48" customFormat="1" ht="15.75" customHeight="1" outlineLevel="1" x14ac:dyDescent="0.35">
      <c r="A122" s="84" t="s">
        <v>285</v>
      </c>
      <c r="B122" s="75" t="s">
        <v>248</v>
      </c>
      <c r="C122" s="57" t="s">
        <v>236</v>
      </c>
      <c r="D122" s="85">
        <v>220</v>
      </c>
      <c r="E122" s="96">
        <v>95.573520000000002</v>
      </c>
      <c r="F122" s="96">
        <v>194.68680000000001</v>
      </c>
      <c r="G122" s="97">
        <f t="shared" si="63"/>
        <v>290.26031999999998</v>
      </c>
      <c r="H122" s="97">
        <f t="shared" si="64"/>
        <v>21026.1744</v>
      </c>
      <c r="I122" s="97">
        <f t="shared" si="65"/>
        <v>42831.095999999998</v>
      </c>
      <c r="J122" s="97">
        <f t="shared" si="66"/>
        <v>63857.270399999994</v>
      </c>
    </row>
    <row r="123" spans="1:11" s="48" customFormat="1" ht="15.75" customHeight="1" outlineLevel="1" x14ac:dyDescent="0.35">
      <c r="A123" s="84" t="s">
        <v>286</v>
      </c>
      <c r="B123" s="75" t="s">
        <v>249</v>
      </c>
      <c r="C123" s="75"/>
      <c r="D123" s="85"/>
      <c r="E123" s="85"/>
      <c r="F123" s="85"/>
      <c r="G123" s="85"/>
      <c r="H123" s="85"/>
      <c r="I123" s="85"/>
      <c r="J123" s="85"/>
    </row>
    <row r="124" spans="1:11" s="48" customFormat="1" ht="15.75" customHeight="1" outlineLevel="1" x14ac:dyDescent="0.35">
      <c r="A124" s="84" t="s">
        <v>287</v>
      </c>
      <c r="B124" s="74" t="s">
        <v>250</v>
      </c>
      <c r="C124" s="57" t="s">
        <v>193</v>
      </c>
      <c r="D124" s="85">
        <v>2.5</v>
      </c>
      <c r="E124" s="96">
        <v>13805.063999999998</v>
      </c>
      <c r="F124" s="96">
        <v>17698.8</v>
      </c>
      <c r="G124" s="97">
        <f t="shared" si="63"/>
        <v>31503.863999999998</v>
      </c>
      <c r="H124" s="97">
        <f t="shared" si="64"/>
        <v>34512.659999999996</v>
      </c>
      <c r="I124" s="97">
        <f t="shared" si="65"/>
        <v>44247</v>
      </c>
      <c r="J124" s="97">
        <f t="shared" si="66"/>
        <v>78759.66</v>
      </c>
    </row>
    <row r="125" spans="1:11" s="48" customFormat="1" ht="15.75" customHeight="1" outlineLevel="1" x14ac:dyDescent="0.35">
      <c r="A125" s="84" t="s">
        <v>288</v>
      </c>
      <c r="B125" s="74" t="s">
        <v>251</v>
      </c>
      <c r="C125" s="57" t="s">
        <v>193</v>
      </c>
      <c r="D125" s="85">
        <v>4.3</v>
      </c>
      <c r="E125" s="96">
        <v>23362.416000000001</v>
      </c>
      <c r="F125" s="96">
        <v>22123.5</v>
      </c>
      <c r="G125" s="97">
        <f t="shared" si="63"/>
        <v>45485.915999999997</v>
      </c>
      <c r="H125" s="97">
        <f t="shared" si="64"/>
        <v>100458.3888</v>
      </c>
      <c r="I125" s="97">
        <f t="shared" si="65"/>
        <v>95131.05</v>
      </c>
      <c r="J125" s="97">
        <f t="shared" si="66"/>
        <v>195589.4388</v>
      </c>
    </row>
    <row r="126" spans="1:11" s="48" customFormat="1" ht="15.75" customHeight="1" outlineLevel="1" x14ac:dyDescent="0.35">
      <c r="A126" s="84" t="s">
        <v>380</v>
      </c>
      <c r="B126" s="74" t="s">
        <v>252</v>
      </c>
      <c r="C126" s="57" t="s">
        <v>193</v>
      </c>
      <c r="D126" s="85">
        <v>0.4</v>
      </c>
      <c r="E126" s="96">
        <v>105130.87199999999</v>
      </c>
      <c r="F126" s="96">
        <v>30972.9</v>
      </c>
      <c r="G126" s="97">
        <f t="shared" si="63"/>
        <v>136103.772</v>
      </c>
      <c r="H126" s="97">
        <f t="shared" si="64"/>
        <v>42052.3488</v>
      </c>
      <c r="I126" s="97">
        <f t="shared" si="65"/>
        <v>12389.160000000002</v>
      </c>
      <c r="J126" s="97">
        <f t="shared" si="66"/>
        <v>54441.508800000003</v>
      </c>
      <c r="K126" s="102" t="s">
        <v>456</v>
      </c>
    </row>
    <row r="127" spans="1:11" s="48" customFormat="1" ht="15.75" customHeight="1" outlineLevel="1" x14ac:dyDescent="0.35">
      <c r="A127" s="84" t="s">
        <v>381</v>
      </c>
      <c r="B127" s="74" t="s">
        <v>253</v>
      </c>
      <c r="C127" s="57" t="s">
        <v>193</v>
      </c>
      <c r="D127" s="85">
        <v>0.25</v>
      </c>
      <c r="E127" s="96">
        <v>557512.19999999995</v>
      </c>
      <c r="F127" s="96">
        <v>79644.600000000006</v>
      </c>
      <c r="G127" s="97">
        <f t="shared" si="63"/>
        <v>637156.79999999993</v>
      </c>
      <c r="H127" s="97">
        <f t="shared" si="64"/>
        <v>139378.04999999999</v>
      </c>
      <c r="I127" s="97">
        <f t="shared" si="65"/>
        <v>19911.150000000001</v>
      </c>
      <c r="J127" s="97">
        <f t="shared" si="66"/>
        <v>159289.19999999998</v>
      </c>
      <c r="K127" s="102" t="s">
        <v>456</v>
      </c>
    </row>
    <row r="128" spans="1:11" s="48" customFormat="1" ht="15.75" customHeight="1" outlineLevel="1" x14ac:dyDescent="0.35">
      <c r="A128" s="84" t="s">
        <v>382</v>
      </c>
      <c r="B128" s="55" t="s">
        <v>254</v>
      </c>
      <c r="C128" s="53" t="s">
        <v>193</v>
      </c>
      <c r="D128" s="85">
        <v>7.5</v>
      </c>
      <c r="E128" s="96">
        <v>3929.1335999999997</v>
      </c>
      <c r="F128" s="96">
        <v>35397.599999999999</v>
      </c>
      <c r="G128" s="97">
        <f t="shared" si="63"/>
        <v>39326.7336</v>
      </c>
      <c r="H128" s="97">
        <f t="shared" si="64"/>
        <v>29468.501999999997</v>
      </c>
      <c r="I128" s="97">
        <f t="shared" si="65"/>
        <v>265482</v>
      </c>
      <c r="J128" s="97">
        <f t="shared" si="66"/>
        <v>294950.50199999998</v>
      </c>
    </row>
    <row r="129" spans="1:10" s="48" customFormat="1" ht="47.15" customHeight="1" x14ac:dyDescent="0.35">
      <c r="A129" s="86" t="s">
        <v>261</v>
      </c>
      <c r="B129" s="76" t="s">
        <v>263</v>
      </c>
      <c r="C129" s="88" t="s">
        <v>260</v>
      </c>
      <c r="D129" s="88">
        <v>1</v>
      </c>
      <c r="E129" s="96"/>
      <c r="F129" s="96">
        <v>600000</v>
      </c>
      <c r="G129" s="99">
        <f t="shared" si="63"/>
        <v>600000</v>
      </c>
      <c r="H129" s="59">
        <f t="shared" si="64"/>
        <v>0</v>
      </c>
      <c r="I129" s="59">
        <f t="shared" si="65"/>
        <v>600000</v>
      </c>
      <c r="J129" s="59">
        <f t="shared" si="66"/>
        <v>600000</v>
      </c>
    </row>
    <row r="130" spans="1:10" s="48" customFormat="1" x14ac:dyDescent="0.35">
      <c r="A130" s="89"/>
      <c r="B130" s="94" t="s">
        <v>336</v>
      </c>
      <c r="C130" s="90"/>
      <c r="D130" s="91"/>
      <c r="E130" s="63"/>
      <c r="F130" s="63"/>
      <c r="G130" s="63"/>
      <c r="H130" s="58">
        <f>SUM(H131,H152)</f>
        <v>667997.94615056983</v>
      </c>
      <c r="I130" s="58">
        <f>SUM(I131,I152)</f>
        <v>503932.64299999998</v>
      </c>
      <c r="J130" s="58">
        <f>SUM(J131,J152)</f>
        <v>1171930.5891505699</v>
      </c>
    </row>
    <row r="131" spans="1:10" s="48" customFormat="1" x14ac:dyDescent="0.35">
      <c r="A131" s="86" t="s">
        <v>342</v>
      </c>
      <c r="B131" s="76" t="s">
        <v>99</v>
      </c>
      <c r="C131" s="77"/>
      <c r="D131" s="87"/>
      <c r="E131" s="59"/>
      <c r="F131" s="59"/>
      <c r="G131" s="59"/>
      <c r="H131" s="59">
        <f>SUM(H132:H151)</f>
        <v>667997.94615056983</v>
      </c>
      <c r="I131" s="59">
        <f t="shared" ref="I131:J131" si="67">SUM(I132:I151)</f>
        <v>303932.64299999998</v>
      </c>
      <c r="J131" s="59">
        <f t="shared" si="67"/>
        <v>971930.58915056998</v>
      </c>
    </row>
    <row r="132" spans="1:10" s="48" customFormat="1" ht="31.5" customHeight="1" outlineLevel="1" x14ac:dyDescent="0.35">
      <c r="A132" s="84" t="s">
        <v>289</v>
      </c>
      <c r="B132" s="75" t="s">
        <v>337</v>
      </c>
      <c r="C132" s="53" t="s">
        <v>100</v>
      </c>
      <c r="D132" s="85">
        <v>3</v>
      </c>
      <c r="E132" s="96">
        <v>9963.0084960000004</v>
      </c>
      <c r="F132" s="96">
        <v>4424.7</v>
      </c>
      <c r="G132" s="97">
        <f t="shared" ref="G132:G134" si="68">E132+F132</f>
        <v>14387.708495999999</v>
      </c>
      <c r="H132" s="97">
        <f t="shared" ref="H132:H134" si="69">D132*$E132</f>
        <v>29889.025487999999</v>
      </c>
      <c r="I132" s="97">
        <f t="shared" ref="I132:I134" si="70">D132*$F132</f>
        <v>13274.099999999999</v>
      </c>
      <c r="J132" s="97">
        <f t="shared" ref="J132:J134" si="71">H132+I132</f>
        <v>43163.125487999998</v>
      </c>
    </row>
    <row r="133" spans="1:10" s="48" customFormat="1" ht="31.5" customHeight="1" outlineLevel="1" x14ac:dyDescent="0.35">
      <c r="A133" s="84" t="s">
        <v>290</v>
      </c>
      <c r="B133" s="75" t="s">
        <v>338</v>
      </c>
      <c r="C133" s="53" t="s">
        <v>100</v>
      </c>
      <c r="D133" s="85">
        <v>1</v>
      </c>
      <c r="E133" s="96">
        <v>12565.794023999999</v>
      </c>
      <c r="F133" s="96">
        <v>4424.7</v>
      </c>
      <c r="G133" s="97">
        <f t="shared" si="68"/>
        <v>16990.494024</v>
      </c>
      <c r="H133" s="97">
        <f t="shared" si="69"/>
        <v>12565.794023999999</v>
      </c>
      <c r="I133" s="97">
        <f t="shared" si="70"/>
        <v>4424.7</v>
      </c>
      <c r="J133" s="97">
        <f t="shared" si="71"/>
        <v>16990.494024</v>
      </c>
    </row>
    <row r="134" spans="1:10" s="48" customFormat="1" ht="31.5" customHeight="1" outlineLevel="1" x14ac:dyDescent="0.35">
      <c r="A134" s="84" t="s">
        <v>291</v>
      </c>
      <c r="B134" s="75" t="s">
        <v>297</v>
      </c>
      <c r="C134" s="53" t="s">
        <v>100</v>
      </c>
      <c r="D134" s="85">
        <v>2</v>
      </c>
      <c r="E134" s="96">
        <v>4138.3334159999995</v>
      </c>
      <c r="F134" s="96">
        <v>1769.88</v>
      </c>
      <c r="G134" s="97">
        <f t="shared" si="68"/>
        <v>5908.2134159999996</v>
      </c>
      <c r="H134" s="97">
        <f t="shared" si="69"/>
        <v>8276.666831999999</v>
      </c>
      <c r="I134" s="97">
        <f t="shared" si="70"/>
        <v>3539.76</v>
      </c>
      <c r="J134" s="97">
        <f t="shared" si="71"/>
        <v>11816.426831999999</v>
      </c>
    </row>
    <row r="135" spans="1:10" s="48" customFormat="1" ht="47.15" customHeight="1" outlineLevel="1" x14ac:dyDescent="0.35">
      <c r="A135" s="84" t="s">
        <v>292</v>
      </c>
      <c r="B135" s="75" t="s">
        <v>295</v>
      </c>
      <c r="C135" s="75"/>
      <c r="D135" s="56"/>
      <c r="E135" s="62"/>
      <c r="F135" s="62"/>
      <c r="G135" s="62"/>
      <c r="H135" s="61"/>
      <c r="I135" s="61"/>
      <c r="J135" s="62"/>
    </row>
    <row r="136" spans="1:10" s="48" customFormat="1" ht="15.75" customHeight="1" outlineLevel="1" x14ac:dyDescent="0.35">
      <c r="A136" s="84" t="s">
        <v>293</v>
      </c>
      <c r="B136" s="74" t="s">
        <v>194</v>
      </c>
      <c r="C136" s="57" t="s">
        <v>236</v>
      </c>
      <c r="D136" s="85">
        <v>250</v>
      </c>
      <c r="E136" s="96">
        <v>34.979908319999993</v>
      </c>
      <c r="F136" s="96">
        <v>22.1235</v>
      </c>
      <c r="G136" s="97">
        <f t="shared" ref="G136:G137" si="72">E136+F136</f>
        <v>57.103408319999993</v>
      </c>
      <c r="H136" s="97">
        <f t="shared" ref="H136:H137" si="73">D136*$E136</f>
        <v>8744.9770799999988</v>
      </c>
      <c r="I136" s="97">
        <f t="shared" ref="I136:I137" si="74">D136*$F136</f>
        <v>5530.875</v>
      </c>
      <c r="J136" s="97">
        <f t="shared" ref="J136:J137" si="75">H136+I136</f>
        <v>14275.852079999999</v>
      </c>
    </row>
    <row r="137" spans="1:10" s="48" customFormat="1" ht="15.75" customHeight="1" outlineLevel="1" x14ac:dyDescent="0.35">
      <c r="A137" s="84" t="s">
        <v>383</v>
      </c>
      <c r="B137" s="74" t="s">
        <v>195</v>
      </c>
      <c r="C137" s="57" t="s">
        <v>236</v>
      </c>
      <c r="D137" s="85">
        <v>600</v>
      </c>
      <c r="E137" s="96">
        <v>45.875289600000002</v>
      </c>
      <c r="F137" s="96">
        <v>26.548200000000001</v>
      </c>
      <c r="G137" s="97">
        <f t="shared" si="72"/>
        <v>72.423489600000011</v>
      </c>
      <c r="H137" s="97">
        <f t="shared" si="73"/>
        <v>27525.173760000001</v>
      </c>
      <c r="I137" s="97">
        <f t="shared" si="74"/>
        <v>15928.92</v>
      </c>
      <c r="J137" s="97">
        <f t="shared" si="75"/>
        <v>43454.093760000003</v>
      </c>
    </row>
    <row r="138" spans="1:10" s="48" customFormat="1" ht="47.15" customHeight="1" outlineLevel="1" x14ac:dyDescent="0.35">
      <c r="A138" s="84" t="s">
        <v>384</v>
      </c>
      <c r="B138" s="75" t="s">
        <v>296</v>
      </c>
      <c r="C138" s="75"/>
      <c r="D138" s="56"/>
      <c r="E138" s="62"/>
      <c r="F138" s="62"/>
      <c r="G138" s="62"/>
      <c r="H138" s="61"/>
      <c r="I138" s="61"/>
      <c r="J138" s="62"/>
    </row>
    <row r="139" spans="1:10" s="48" customFormat="1" ht="15.75" customHeight="1" outlineLevel="1" x14ac:dyDescent="0.35">
      <c r="A139" s="84" t="s">
        <v>385</v>
      </c>
      <c r="B139" s="74" t="s">
        <v>200</v>
      </c>
      <c r="C139" s="57" t="s">
        <v>236</v>
      </c>
      <c r="D139" s="85">
        <v>150</v>
      </c>
      <c r="E139" s="96">
        <v>100.92563712</v>
      </c>
      <c r="F139" s="96">
        <v>30.972899999999999</v>
      </c>
      <c r="G139" s="97">
        <f t="shared" ref="G139:G141" si="76">E139+F139</f>
        <v>131.89853712000001</v>
      </c>
      <c r="H139" s="97">
        <f t="shared" ref="H139:H141" si="77">D139*$E139</f>
        <v>15138.845568000001</v>
      </c>
      <c r="I139" s="97">
        <f t="shared" ref="I139:I141" si="78">D139*$F139</f>
        <v>4645.9349999999995</v>
      </c>
      <c r="J139" s="97">
        <f t="shared" ref="J139:J141" si="79">H139+I139</f>
        <v>19784.780568000002</v>
      </c>
    </row>
    <row r="140" spans="1:10" s="48" customFormat="1" ht="15.75" customHeight="1" outlineLevel="1" x14ac:dyDescent="0.35">
      <c r="A140" s="84" t="s">
        <v>386</v>
      </c>
      <c r="B140" s="74" t="s">
        <v>202</v>
      </c>
      <c r="C140" s="57" t="s">
        <v>236</v>
      </c>
      <c r="D140" s="85">
        <v>150</v>
      </c>
      <c r="E140" s="96">
        <v>241.05765599999998</v>
      </c>
      <c r="F140" s="96">
        <v>35.397599999999997</v>
      </c>
      <c r="G140" s="97">
        <f t="shared" si="76"/>
        <v>276.45525599999996</v>
      </c>
      <c r="H140" s="97">
        <f t="shared" si="77"/>
        <v>36158.648399999998</v>
      </c>
      <c r="I140" s="97">
        <f t="shared" si="78"/>
        <v>5309.6399999999994</v>
      </c>
      <c r="J140" s="97">
        <f t="shared" si="79"/>
        <v>41468.288399999998</v>
      </c>
    </row>
    <row r="141" spans="1:10" s="48" customFormat="1" ht="15.75" customHeight="1" outlineLevel="1" x14ac:dyDescent="0.35">
      <c r="A141" s="84" t="s">
        <v>387</v>
      </c>
      <c r="B141" s="74" t="s">
        <v>204</v>
      </c>
      <c r="C141" s="57" t="s">
        <v>236</v>
      </c>
      <c r="D141" s="85">
        <v>130</v>
      </c>
      <c r="E141" s="96">
        <v>573.99332255999991</v>
      </c>
      <c r="F141" s="96">
        <v>106.19280000000001</v>
      </c>
      <c r="G141" s="97">
        <f t="shared" si="76"/>
        <v>680.18612255999994</v>
      </c>
      <c r="H141" s="97">
        <f t="shared" si="77"/>
        <v>74619.131932799995</v>
      </c>
      <c r="I141" s="97">
        <f t="shared" si="78"/>
        <v>13805.064</v>
      </c>
      <c r="J141" s="97">
        <f t="shared" si="79"/>
        <v>88424.195932799994</v>
      </c>
    </row>
    <row r="142" spans="1:10" s="48" customFormat="1" ht="47.15" customHeight="1" outlineLevel="1" x14ac:dyDescent="0.35">
      <c r="A142" s="84" t="s">
        <v>388</v>
      </c>
      <c r="B142" s="75" t="s">
        <v>308</v>
      </c>
      <c r="C142" s="57"/>
      <c r="D142" s="85"/>
      <c r="E142" s="85"/>
      <c r="F142" s="85"/>
      <c r="G142" s="85"/>
      <c r="H142" s="85"/>
      <c r="I142" s="85"/>
      <c r="J142" s="85"/>
    </row>
    <row r="143" spans="1:10" s="48" customFormat="1" ht="15.75" customHeight="1" outlineLevel="1" x14ac:dyDescent="0.35">
      <c r="A143" s="84" t="s">
        <v>389</v>
      </c>
      <c r="B143" s="74" t="s">
        <v>310</v>
      </c>
      <c r="C143" s="57" t="s">
        <v>236</v>
      </c>
      <c r="D143" s="85">
        <v>900</v>
      </c>
      <c r="E143" s="96">
        <v>466.43063543999995</v>
      </c>
      <c r="F143" s="96">
        <v>212.38560000000001</v>
      </c>
      <c r="G143" s="97">
        <f>E143+F143</f>
        <v>678.8162354399999</v>
      </c>
      <c r="H143" s="97">
        <f>D143*$E143</f>
        <v>419787.57189599995</v>
      </c>
      <c r="I143" s="97">
        <f>D143*$F143</f>
        <v>191147.04</v>
      </c>
      <c r="J143" s="97">
        <f>H143+I143</f>
        <v>610934.61189599999</v>
      </c>
    </row>
    <row r="144" spans="1:10" s="48" customFormat="1" ht="47.15" customHeight="1" outlineLevel="1" x14ac:dyDescent="0.35">
      <c r="A144" s="84" t="s">
        <v>390</v>
      </c>
      <c r="B144" s="75" t="s">
        <v>257</v>
      </c>
      <c r="C144" s="75"/>
      <c r="D144" s="56"/>
      <c r="E144" s="62"/>
      <c r="F144" s="62"/>
      <c r="G144" s="62"/>
      <c r="H144" s="61"/>
      <c r="I144" s="61"/>
      <c r="J144" s="62"/>
    </row>
    <row r="145" spans="1:10" s="48" customFormat="1" ht="15.75" customHeight="1" outlineLevel="1" x14ac:dyDescent="0.35">
      <c r="A145" s="84" t="s">
        <v>391</v>
      </c>
      <c r="B145" s="74" t="s">
        <v>207</v>
      </c>
      <c r="C145" s="57" t="s">
        <v>236</v>
      </c>
      <c r="D145" s="85">
        <v>100</v>
      </c>
      <c r="E145" s="96">
        <v>44.728407359999999</v>
      </c>
      <c r="F145" s="96">
        <v>22.1235</v>
      </c>
      <c r="G145" s="97">
        <f t="shared" ref="G145:G152" si="80">E145+F145</f>
        <v>66.851907359999998</v>
      </c>
      <c r="H145" s="97">
        <f t="shared" ref="H145:H152" si="81">D145*$E145</f>
        <v>4472.8407360000001</v>
      </c>
      <c r="I145" s="97">
        <f t="shared" ref="I145:I152" si="82">D145*$F145</f>
        <v>2212.35</v>
      </c>
      <c r="J145" s="97">
        <f t="shared" ref="J145:J152" si="83">H145+I145</f>
        <v>6685.1907360000005</v>
      </c>
    </row>
    <row r="146" spans="1:10" s="48" customFormat="1" ht="15.75" customHeight="1" outlineLevel="1" x14ac:dyDescent="0.35">
      <c r="A146" s="84" t="s">
        <v>392</v>
      </c>
      <c r="B146" s="75" t="s">
        <v>309</v>
      </c>
      <c r="C146" s="57" t="s">
        <v>236</v>
      </c>
      <c r="D146" s="85">
        <v>850</v>
      </c>
      <c r="E146" s="96">
        <v>14.229835199999998</v>
      </c>
      <c r="F146" s="96">
        <v>35.397599999999997</v>
      </c>
      <c r="G146" s="97">
        <f t="shared" si="80"/>
        <v>49.627435199999994</v>
      </c>
      <c r="H146" s="97">
        <f t="shared" si="81"/>
        <v>12095.359919999999</v>
      </c>
      <c r="I146" s="97">
        <f t="shared" si="82"/>
        <v>30087.96</v>
      </c>
      <c r="J146" s="97">
        <f t="shared" si="83"/>
        <v>42183.319919999994</v>
      </c>
    </row>
    <row r="147" spans="1:10" s="48" customFormat="1" ht="15.75" customHeight="1" outlineLevel="1" x14ac:dyDescent="0.35">
      <c r="A147" s="84" t="s">
        <v>393</v>
      </c>
      <c r="B147" s="75" t="s">
        <v>304</v>
      </c>
      <c r="C147" s="57" t="s">
        <v>100</v>
      </c>
      <c r="D147" s="85">
        <v>15</v>
      </c>
      <c r="E147" s="96">
        <v>980.75466614999982</v>
      </c>
      <c r="F147" s="96">
        <v>486.71699999999998</v>
      </c>
      <c r="G147" s="97">
        <f t="shared" si="80"/>
        <v>1467.4716661499997</v>
      </c>
      <c r="H147" s="97">
        <f t="shared" si="81"/>
        <v>14711.319992249997</v>
      </c>
      <c r="I147" s="97">
        <f t="shared" si="82"/>
        <v>7300.7550000000001</v>
      </c>
      <c r="J147" s="97">
        <f t="shared" si="83"/>
        <v>22012.074992249996</v>
      </c>
    </row>
    <row r="148" spans="1:10" s="48" customFormat="1" ht="15.75" customHeight="1" outlineLevel="1" x14ac:dyDescent="0.35">
      <c r="A148" s="84" t="s">
        <v>394</v>
      </c>
      <c r="B148" s="75" t="s">
        <v>147</v>
      </c>
      <c r="C148" s="57" t="s">
        <v>100</v>
      </c>
      <c r="D148" s="85">
        <v>30</v>
      </c>
      <c r="E148" s="96">
        <v>47.786760000000001</v>
      </c>
      <c r="F148" s="96">
        <v>4.4246999999999996</v>
      </c>
      <c r="G148" s="97">
        <f t="shared" si="80"/>
        <v>52.211460000000002</v>
      </c>
      <c r="H148" s="97">
        <f t="shared" si="81"/>
        <v>1433.6028000000001</v>
      </c>
      <c r="I148" s="97">
        <f t="shared" si="82"/>
        <v>132.74099999999999</v>
      </c>
      <c r="J148" s="97">
        <f t="shared" si="83"/>
        <v>1566.3438000000001</v>
      </c>
    </row>
    <row r="149" spans="1:10" s="48" customFormat="1" ht="15.75" customHeight="1" outlineLevel="1" x14ac:dyDescent="0.35">
      <c r="A149" s="84" t="s">
        <v>395</v>
      </c>
      <c r="B149" s="75" t="s">
        <v>151</v>
      </c>
      <c r="C149" s="57" t="s">
        <v>100</v>
      </c>
      <c r="D149" s="85">
        <v>15</v>
      </c>
      <c r="E149" s="96">
        <v>31.857839999999996</v>
      </c>
      <c r="F149" s="96">
        <v>26.548200000000001</v>
      </c>
      <c r="G149" s="97">
        <f t="shared" si="80"/>
        <v>58.406039999999997</v>
      </c>
      <c r="H149" s="97">
        <f t="shared" si="81"/>
        <v>477.86759999999992</v>
      </c>
      <c r="I149" s="97">
        <f t="shared" si="82"/>
        <v>398.22300000000001</v>
      </c>
      <c r="J149" s="97">
        <f t="shared" si="83"/>
        <v>876.09059999999999</v>
      </c>
    </row>
    <row r="150" spans="1:10" s="48" customFormat="1" ht="15.75" customHeight="1" outlineLevel="1" x14ac:dyDescent="0.35">
      <c r="A150" s="84" t="s">
        <v>396</v>
      </c>
      <c r="B150" s="75" t="s">
        <v>258</v>
      </c>
      <c r="C150" s="57" t="s">
        <v>100</v>
      </c>
      <c r="D150" s="85">
        <v>10</v>
      </c>
      <c r="E150" s="96">
        <v>142.67533644000002</v>
      </c>
      <c r="F150" s="96">
        <v>442.47</v>
      </c>
      <c r="G150" s="97">
        <f t="shared" si="80"/>
        <v>585.14533644000005</v>
      </c>
      <c r="H150" s="97">
        <f t="shared" si="81"/>
        <v>1426.7533644000002</v>
      </c>
      <c r="I150" s="97">
        <f t="shared" si="82"/>
        <v>4424.7000000000007</v>
      </c>
      <c r="J150" s="97">
        <f t="shared" si="83"/>
        <v>5851.4533644000012</v>
      </c>
    </row>
    <row r="151" spans="1:10" s="48" customFormat="1" ht="31.5" customHeight="1" outlineLevel="1" x14ac:dyDescent="0.35">
      <c r="A151" s="84" t="s">
        <v>397</v>
      </c>
      <c r="B151" s="75" t="s">
        <v>181</v>
      </c>
      <c r="C151" s="57" t="s">
        <v>100</v>
      </c>
      <c r="D151" s="56">
        <v>4</v>
      </c>
      <c r="E151" s="96">
        <v>168.59168928000003</v>
      </c>
      <c r="F151" s="96">
        <v>442.47</v>
      </c>
      <c r="G151" s="97">
        <f t="shared" si="80"/>
        <v>611.06168928000011</v>
      </c>
      <c r="H151" s="97">
        <f t="shared" si="81"/>
        <v>674.3667571200001</v>
      </c>
      <c r="I151" s="97">
        <f t="shared" si="82"/>
        <v>1769.88</v>
      </c>
      <c r="J151" s="97">
        <f t="shared" si="83"/>
        <v>2444.2467571200004</v>
      </c>
    </row>
    <row r="152" spans="1:10" s="48" customFormat="1" ht="47.15" customHeight="1" x14ac:dyDescent="0.35">
      <c r="A152" s="81" t="s">
        <v>294</v>
      </c>
      <c r="B152" s="68" t="s">
        <v>262</v>
      </c>
      <c r="C152" s="69" t="s">
        <v>260</v>
      </c>
      <c r="D152" s="69">
        <v>1</v>
      </c>
      <c r="E152" s="96"/>
      <c r="F152" s="96">
        <v>200000</v>
      </c>
      <c r="G152" s="99">
        <f t="shared" si="80"/>
        <v>200000</v>
      </c>
      <c r="H152" s="59">
        <f t="shared" si="81"/>
        <v>0</v>
      </c>
      <c r="I152" s="59">
        <f t="shared" si="82"/>
        <v>200000</v>
      </c>
      <c r="J152" s="59">
        <f t="shared" si="83"/>
        <v>200000</v>
      </c>
    </row>
    <row r="153" spans="1:10" s="67" customFormat="1" x14ac:dyDescent="0.35">
      <c r="A153" s="78"/>
      <c r="B153" s="79" t="s">
        <v>453</v>
      </c>
      <c r="C153" s="70"/>
      <c r="D153" s="92"/>
      <c r="E153" s="63"/>
      <c r="F153" s="63"/>
      <c r="G153" s="63"/>
      <c r="H153" s="58">
        <f>SUM(H154,H159,H165,H167,H176,H186,H190,H196,H203,H208,H216,)</f>
        <v>1360079.2227252719</v>
      </c>
      <c r="I153" s="58">
        <f>SUM(I154,I159,I165,I167,I176,I186,I190,I196,I203,I208,I216,)</f>
        <v>724583.58259999997</v>
      </c>
      <c r="J153" s="58">
        <f>SUM(J154,J159,J165,J167,J176,J186,J190,J196,J203,J208,J216,)</f>
        <v>2084662.8053252718</v>
      </c>
    </row>
    <row r="154" spans="1:10" s="64" customFormat="1" x14ac:dyDescent="0.35">
      <c r="A154" s="86" t="s">
        <v>343</v>
      </c>
      <c r="B154" s="76" t="s">
        <v>99</v>
      </c>
      <c r="C154" s="77"/>
      <c r="D154" s="87"/>
      <c r="E154" s="59"/>
      <c r="F154" s="59"/>
      <c r="G154" s="59"/>
      <c r="H154" s="59">
        <f>SUM(H155:H158)</f>
        <v>397959.641856</v>
      </c>
      <c r="I154" s="59">
        <f t="shared" ref="I154:J154" si="84">SUM(I155:I158)</f>
        <v>39379.83</v>
      </c>
      <c r="J154" s="59">
        <f t="shared" si="84"/>
        <v>437339.47185600002</v>
      </c>
    </row>
    <row r="155" spans="1:10" s="64" customFormat="1" ht="31.5" customHeight="1" outlineLevel="1" x14ac:dyDescent="0.35">
      <c r="A155" s="65" t="s">
        <v>398</v>
      </c>
      <c r="B155" s="75" t="s">
        <v>340</v>
      </c>
      <c r="C155" s="53" t="s">
        <v>100</v>
      </c>
      <c r="D155" s="100">
        <v>1</v>
      </c>
      <c r="E155" s="96">
        <v>185483.77797599998</v>
      </c>
      <c r="F155" s="96">
        <v>17698.8</v>
      </c>
      <c r="G155" s="97">
        <f t="shared" ref="G155:G158" si="85">E155+F155</f>
        <v>203182.57797599997</v>
      </c>
      <c r="H155" s="97">
        <f t="shared" ref="H155:H158" si="86">D155*$E155</f>
        <v>185483.77797599998</v>
      </c>
      <c r="I155" s="97">
        <f t="shared" ref="I155:I158" si="87">D155*$F155</f>
        <v>17698.8</v>
      </c>
      <c r="J155" s="97">
        <f t="shared" ref="J155:J158" si="88">H155+I155</f>
        <v>203182.57797599997</v>
      </c>
    </row>
    <row r="156" spans="1:10" s="64" customFormat="1" ht="31.5" customHeight="1" outlineLevel="1" x14ac:dyDescent="0.35">
      <c r="A156" s="65" t="s">
        <v>399</v>
      </c>
      <c r="B156" s="75" t="s">
        <v>311</v>
      </c>
      <c r="C156" s="53" t="s">
        <v>100</v>
      </c>
      <c r="D156" s="100">
        <v>1</v>
      </c>
      <c r="E156" s="96">
        <v>197636.48200799999</v>
      </c>
      <c r="F156" s="96">
        <v>17698.8</v>
      </c>
      <c r="G156" s="97">
        <f t="shared" si="85"/>
        <v>215335.28200799998</v>
      </c>
      <c r="H156" s="97">
        <f t="shared" si="86"/>
        <v>197636.48200799999</v>
      </c>
      <c r="I156" s="97">
        <f t="shared" si="87"/>
        <v>17698.8</v>
      </c>
      <c r="J156" s="97">
        <f t="shared" si="88"/>
        <v>215335.28200799998</v>
      </c>
    </row>
    <row r="157" spans="1:10" s="64" customFormat="1" ht="62.9" customHeight="1" outlineLevel="1" x14ac:dyDescent="0.35">
      <c r="A157" s="65" t="s">
        <v>400</v>
      </c>
      <c r="B157" s="75" t="s">
        <v>317</v>
      </c>
      <c r="C157" s="53" t="s">
        <v>100</v>
      </c>
      <c r="D157" s="85">
        <v>1</v>
      </c>
      <c r="E157" s="96">
        <v>11836.249487999999</v>
      </c>
      <c r="F157" s="96">
        <v>2654.82</v>
      </c>
      <c r="G157" s="97">
        <f t="shared" si="85"/>
        <v>14491.069487999999</v>
      </c>
      <c r="H157" s="97">
        <f t="shared" si="86"/>
        <v>11836.249487999999</v>
      </c>
      <c r="I157" s="97">
        <f t="shared" si="87"/>
        <v>2654.82</v>
      </c>
      <c r="J157" s="97">
        <f t="shared" si="88"/>
        <v>14491.069487999999</v>
      </c>
    </row>
    <row r="158" spans="1:10" s="64" customFormat="1" ht="47.15" customHeight="1" outlineLevel="1" x14ac:dyDescent="0.35">
      <c r="A158" s="65" t="s">
        <v>401</v>
      </c>
      <c r="B158" s="75" t="s">
        <v>318</v>
      </c>
      <c r="C158" s="53" t="s">
        <v>100</v>
      </c>
      <c r="D158" s="85">
        <v>1</v>
      </c>
      <c r="E158" s="96">
        <v>3003.132384</v>
      </c>
      <c r="F158" s="96">
        <v>1327.41</v>
      </c>
      <c r="G158" s="97">
        <f t="shared" si="85"/>
        <v>4330.5423840000003</v>
      </c>
      <c r="H158" s="97">
        <f t="shared" si="86"/>
        <v>3003.132384</v>
      </c>
      <c r="I158" s="97">
        <f t="shared" si="87"/>
        <v>1327.41</v>
      </c>
      <c r="J158" s="97">
        <f t="shared" si="88"/>
        <v>4330.5423840000003</v>
      </c>
    </row>
    <row r="159" spans="1:10" s="64" customFormat="1" x14ac:dyDescent="0.35">
      <c r="A159" s="86" t="s">
        <v>344</v>
      </c>
      <c r="B159" s="76" t="s">
        <v>118</v>
      </c>
      <c r="C159" s="77"/>
      <c r="D159" s="87"/>
      <c r="E159" s="59"/>
      <c r="F159" s="59"/>
      <c r="G159" s="59"/>
      <c r="H159" s="59">
        <f>SUM(H160:H164)</f>
        <v>0</v>
      </c>
      <c r="I159" s="59">
        <f t="shared" ref="I159:J159" si="89">SUM(I160:I164)</f>
        <v>0</v>
      </c>
      <c r="J159" s="59">
        <f t="shared" si="89"/>
        <v>0</v>
      </c>
    </row>
    <row r="160" spans="1:10" s="64" customFormat="1" ht="31.5" customHeight="1" outlineLevel="1" x14ac:dyDescent="0.35">
      <c r="A160" s="65" t="s">
        <v>402</v>
      </c>
      <c r="B160" s="75" t="s">
        <v>122</v>
      </c>
      <c r="C160" s="53" t="s">
        <v>100</v>
      </c>
      <c r="D160" s="85">
        <v>3</v>
      </c>
      <c r="E160" s="96"/>
      <c r="F160" s="96"/>
      <c r="G160" s="97">
        <f t="shared" ref="G160:G164" si="90">E160+F160</f>
        <v>0</v>
      </c>
      <c r="H160" s="97">
        <f t="shared" ref="H160:H164" si="91">D160*$E160</f>
        <v>0</v>
      </c>
      <c r="I160" s="97">
        <f t="shared" ref="I160:I164" si="92">D160*$F160</f>
        <v>0</v>
      </c>
      <c r="J160" s="97">
        <f t="shared" ref="J160:J164" si="93">H160+I160</f>
        <v>0</v>
      </c>
    </row>
    <row r="161" spans="1:11" s="64" customFormat="1" ht="31.5" customHeight="1" outlineLevel="1" x14ac:dyDescent="0.35">
      <c r="A161" s="65" t="s">
        <v>403</v>
      </c>
      <c r="B161" s="75" t="s">
        <v>124</v>
      </c>
      <c r="C161" s="53" t="s">
        <v>100</v>
      </c>
      <c r="D161" s="85">
        <v>1</v>
      </c>
      <c r="E161" s="96"/>
      <c r="F161" s="96"/>
      <c r="G161" s="97">
        <f t="shared" si="90"/>
        <v>0</v>
      </c>
      <c r="H161" s="97">
        <f t="shared" si="91"/>
        <v>0</v>
      </c>
      <c r="I161" s="97">
        <f t="shared" si="92"/>
        <v>0</v>
      </c>
      <c r="J161" s="97">
        <f t="shared" si="93"/>
        <v>0</v>
      </c>
    </row>
    <row r="162" spans="1:11" s="64" customFormat="1" ht="15.75" customHeight="1" outlineLevel="1" x14ac:dyDescent="0.35">
      <c r="A162" s="65" t="s">
        <v>404</v>
      </c>
      <c r="B162" s="75" t="s">
        <v>132</v>
      </c>
      <c r="C162" s="53" t="s">
        <v>100</v>
      </c>
      <c r="D162" s="85">
        <v>1</v>
      </c>
      <c r="E162" s="96"/>
      <c r="F162" s="96"/>
      <c r="G162" s="97">
        <f t="shared" si="90"/>
        <v>0</v>
      </c>
      <c r="H162" s="97">
        <f t="shared" si="91"/>
        <v>0</v>
      </c>
      <c r="I162" s="97">
        <f t="shared" si="92"/>
        <v>0</v>
      </c>
      <c r="J162" s="97">
        <f t="shared" si="93"/>
        <v>0</v>
      </c>
    </row>
    <row r="163" spans="1:11" s="64" customFormat="1" ht="15.75" customHeight="1" outlineLevel="1" x14ac:dyDescent="0.35">
      <c r="A163" s="65" t="s">
        <v>405</v>
      </c>
      <c r="B163" s="75" t="s">
        <v>135</v>
      </c>
      <c r="C163" s="53" t="s">
        <v>100</v>
      </c>
      <c r="D163" s="85">
        <v>2</v>
      </c>
      <c r="E163" s="96"/>
      <c r="F163" s="96"/>
      <c r="G163" s="97">
        <f t="shared" si="90"/>
        <v>0</v>
      </c>
      <c r="H163" s="97">
        <f t="shared" si="91"/>
        <v>0</v>
      </c>
      <c r="I163" s="97">
        <f t="shared" si="92"/>
        <v>0</v>
      </c>
      <c r="J163" s="97">
        <f t="shared" si="93"/>
        <v>0</v>
      </c>
    </row>
    <row r="164" spans="1:11" s="64" customFormat="1" ht="15.75" customHeight="1" outlineLevel="1" x14ac:dyDescent="0.35">
      <c r="A164" s="65" t="s">
        <v>406</v>
      </c>
      <c r="B164" s="75" t="s">
        <v>126</v>
      </c>
      <c r="C164" s="53" t="s">
        <v>100</v>
      </c>
      <c r="D164" s="85">
        <v>3</v>
      </c>
      <c r="E164" s="96"/>
      <c r="F164" s="96"/>
      <c r="G164" s="97">
        <f t="shared" si="90"/>
        <v>0</v>
      </c>
      <c r="H164" s="97">
        <f t="shared" si="91"/>
        <v>0</v>
      </c>
      <c r="I164" s="97">
        <f t="shared" si="92"/>
        <v>0</v>
      </c>
      <c r="J164" s="97">
        <f t="shared" si="93"/>
        <v>0</v>
      </c>
    </row>
    <row r="165" spans="1:11" s="64" customFormat="1" x14ac:dyDescent="0.35">
      <c r="A165" s="86" t="s">
        <v>345</v>
      </c>
      <c r="B165" s="76" t="s">
        <v>255</v>
      </c>
      <c r="C165" s="77"/>
      <c r="D165" s="87"/>
      <c r="E165" s="59"/>
      <c r="F165" s="59"/>
      <c r="G165" s="59"/>
      <c r="H165" s="59">
        <f>SUM(H166)</f>
        <v>15928.92</v>
      </c>
      <c r="I165" s="59">
        <f t="shared" ref="I165:J165" si="94">SUM(I166)</f>
        <v>5309.6399999999994</v>
      </c>
      <c r="J165" s="59">
        <f t="shared" si="94"/>
        <v>21238.559999999998</v>
      </c>
    </row>
    <row r="166" spans="1:11" s="64" customFormat="1" ht="31.5" customHeight="1" outlineLevel="1" x14ac:dyDescent="0.35">
      <c r="A166" s="84" t="s">
        <v>407</v>
      </c>
      <c r="B166" s="75" t="s">
        <v>256</v>
      </c>
      <c r="C166" s="57" t="s">
        <v>100</v>
      </c>
      <c r="D166" s="85">
        <v>5</v>
      </c>
      <c r="E166" s="96">
        <v>3185.7840000000001</v>
      </c>
      <c r="F166" s="96">
        <v>1061.9279999999999</v>
      </c>
      <c r="G166" s="97">
        <f>E166+F166</f>
        <v>4247.7119999999995</v>
      </c>
      <c r="H166" s="97">
        <f>D166*$E166</f>
        <v>15928.92</v>
      </c>
      <c r="I166" s="97">
        <f>D166*$F166</f>
        <v>5309.6399999999994</v>
      </c>
      <c r="J166" s="97">
        <f>H166+I166</f>
        <v>21238.559999999998</v>
      </c>
    </row>
    <row r="167" spans="1:11" s="64" customFormat="1" x14ac:dyDescent="0.35">
      <c r="A167" s="86" t="s">
        <v>346</v>
      </c>
      <c r="B167" s="76" t="s">
        <v>277</v>
      </c>
      <c r="C167" s="77"/>
      <c r="D167" s="87"/>
      <c r="E167" s="59"/>
      <c r="F167" s="59"/>
      <c r="G167" s="59"/>
      <c r="H167" s="59">
        <f>SUM(H168:H175)</f>
        <v>209508.66005999999</v>
      </c>
      <c r="I167" s="59">
        <f t="shared" ref="I167:J167" si="95">SUM(I168:I175)</f>
        <v>111281.20499999999</v>
      </c>
      <c r="J167" s="59">
        <f t="shared" si="95"/>
        <v>320789.86505999998</v>
      </c>
    </row>
    <row r="168" spans="1:11" s="64" customFormat="1" ht="47.15" customHeight="1" outlineLevel="1" x14ac:dyDescent="0.35">
      <c r="A168" s="84" t="s">
        <v>408</v>
      </c>
      <c r="B168" s="75" t="s">
        <v>295</v>
      </c>
      <c r="C168" s="75"/>
      <c r="D168" s="85"/>
      <c r="E168" s="62"/>
      <c r="F168" s="62"/>
      <c r="G168" s="62"/>
      <c r="H168" s="95"/>
      <c r="I168" s="95"/>
      <c r="J168" s="95"/>
    </row>
    <row r="169" spans="1:11" s="64" customFormat="1" ht="15.75" customHeight="1" outlineLevel="1" x14ac:dyDescent="0.35">
      <c r="A169" s="84" t="s">
        <v>409</v>
      </c>
      <c r="B169" s="74" t="s">
        <v>194</v>
      </c>
      <c r="C169" s="57" t="s">
        <v>312</v>
      </c>
      <c r="D169" s="85">
        <v>0.9</v>
      </c>
      <c r="E169" s="96">
        <v>34972.828799999996</v>
      </c>
      <c r="F169" s="96">
        <v>22123.5</v>
      </c>
      <c r="G169" s="97">
        <f t="shared" ref="G169:G171" si="96">E169+F169</f>
        <v>57096.328799999996</v>
      </c>
      <c r="H169" s="97">
        <f t="shared" ref="H169:H171" si="97">D169*$E169</f>
        <v>31475.545919999997</v>
      </c>
      <c r="I169" s="97">
        <f t="shared" ref="I169:I171" si="98">D169*$F169</f>
        <v>19911.150000000001</v>
      </c>
      <c r="J169" s="97">
        <f t="shared" ref="J169:J171" si="99">H169+I169</f>
        <v>51386.695919999998</v>
      </c>
    </row>
    <row r="170" spans="1:11" s="64" customFormat="1" ht="15.75" customHeight="1" outlineLevel="1" x14ac:dyDescent="0.35">
      <c r="A170" s="84" t="s">
        <v>410</v>
      </c>
      <c r="B170" s="74" t="s">
        <v>313</v>
      </c>
      <c r="C170" s="57" t="s">
        <v>312</v>
      </c>
      <c r="D170" s="85">
        <v>2.5</v>
      </c>
      <c r="E170" s="96">
        <v>45875.289599999996</v>
      </c>
      <c r="F170" s="96">
        <v>26548.2</v>
      </c>
      <c r="G170" s="97">
        <f t="shared" si="96"/>
        <v>72423.489600000001</v>
      </c>
      <c r="H170" s="97">
        <f t="shared" si="97"/>
        <v>114688.22399999999</v>
      </c>
      <c r="I170" s="97">
        <f t="shared" si="98"/>
        <v>66370.5</v>
      </c>
      <c r="J170" s="97">
        <f t="shared" si="99"/>
        <v>181058.72399999999</v>
      </c>
    </row>
    <row r="171" spans="1:11" s="64" customFormat="1" ht="15.75" customHeight="1" outlineLevel="1" x14ac:dyDescent="0.35">
      <c r="A171" s="84" t="s">
        <v>411</v>
      </c>
      <c r="B171" s="74" t="s">
        <v>196</v>
      </c>
      <c r="C171" s="57" t="s">
        <v>312</v>
      </c>
      <c r="D171" s="85">
        <v>0.2</v>
      </c>
      <c r="E171" s="96">
        <v>63078.523199999996</v>
      </c>
      <c r="F171" s="96">
        <v>26548.2</v>
      </c>
      <c r="G171" s="97">
        <f t="shared" si="96"/>
        <v>89626.723199999993</v>
      </c>
      <c r="H171" s="97">
        <f t="shared" si="97"/>
        <v>12615.70464</v>
      </c>
      <c r="I171" s="97">
        <f t="shared" si="98"/>
        <v>5309.64</v>
      </c>
      <c r="J171" s="97">
        <f t="shared" si="99"/>
        <v>17925.344639999999</v>
      </c>
      <c r="K171" s="102" t="s">
        <v>456</v>
      </c>
    </row>
    <row r="172" spans="1:11" s="64" customFormat="1" ht="47.15" customHeight="1" outlineLevel="1" x14ac:dyDescent="0.35">
      <c r="A172" s="84" t="s">
        <v>412</v>
      </c>
      <c r="B172" s="75" t="s">
        <v>257</v>
      </c>
      <c r="C172" s="57"/>
      <c r="D172" s="85"/>
      <c r="E172" s="85"/>
      <c r="F172" s="85"/>
      <c r="G172" s="85"/>
      <c r="H172" s="85"/>
      <c r="I172" s="85"/>
      <c r="J172" s="85"/>
    </row>
    <row r="173" spans="1:11" s="64" customFormat="1" ht="15.75" customHeight="1" outlineLevel="1" x14ac:dyDescent="0.35">
      <c r="A173" s="84" t="s">
        <v>413</v>
      </c>
      <c r="B173" s="74" t="s">
        <v>207</v>
      </c>
      <c r="C173" s="57" t="s">
        <v>312</v>
      </c>
      <c r="D173" s="85">
        <v>0.25</v>
      </c>
      <c r="E173" s="96">
        <v>44724.867600000005</v>
      </c>
      <c r="F173" s="96">
        <v>22123.5</v>
      </c>
      <c r="G173" s="97">
        <f t="shared" ref="G173:G175" si="100">E173+F173</f>
        <v>66848.367599999998</v>
      </c>
      <c r="H173" s="97">
        <f t="shared" ref="H173:H175" si="101">D173*$E173</f>
        <v>11181.216900000001</v>
      </c>
      <c r="I173" s="97">
        <f t="shared" ref="I173:I175" si="102">D173*$F173</f>
        <v>5530.875</v>
      </c>
      <c r="J173" s="97">
        <f t="shared" ref="J173:J175" si="103">H173+I173</f>
        <v>16712.091899999999</v>
      </c>
      <c r="K173" s="102" t="s">
        <v>456</v>
      </c>
    </row>
    <row r="174" spans="1:11" s="64" customFormat="1" ht="15.75" customHeight="1" outlineLevel="1" x14ac:dyDescent="0.35">
      <c r="A174" s="84" t="s">
        <v>414</v>
      </c>
      <c r="B174" s="74" t="s">
        <v>208</v>
      </c>
      <c r="C174" s="57" t="s">
        <v>312</v>
      </c>
      <c r="D174" s="85">
        <v>0.4</v>
      </c>
      <c r="E174" s="96">
        <v>63078.523199999996</v>
      </c>
      <c r="F174" s="96">
        <v>22123.5</v>
      </c>
      <c r="G174" s="97">
        <f t="shared" si="100"/>
        <v>85202.023199999996</v>
      </c>
      <c r="H174" s="97">
        <f t="shared" si="101"/>
        <v>25231.40928</v>
      </c>
      <c r="I174" s="97">
        <f t="shared" si="102"/>
        <v>8849.4</v>
      </c>
      <c r="J174" s="97">
        <f t="shared" si="103"/>
        <v>34080.809280000001</v>
      </c>
    </row>
    <row r="175" spans="1:11" s="64" customFormat="1" ht="15.75" customHeight="1" outlineLevel="1" x14ac:dyDescent="0.35">
      <c r="A175" s="84" t="s">
        <v>415</v>
      </c>
      <c r="B175" s="74" t="s">
        <v>209</v>
      </c>
      <c r="C175" s="57" t="s">
        <v>312</v>
      </c>
      <c r="D175" s="85">
        <v>0.2</v>
      </c>
      <c r="E175" s="96">
        <v>71582.796600000016</v>
      </c>
      <c r="F175" s="96">
        <v>26548.2</v>
      </c>
      <c r="G175" s="97">
        <f t="shared" si="100"/>
        <v>98130.996600000013</v>
      </c>
      <c r="H175" s="97">
        <f t="shared" si="101"/>
        <v>14316.559320000004</v>
      </c>
      <c r="I175" s="97">
        <f t="shared" si="102"/>
        <v>5309.64</v>
      </c>
      <c r="J175" s="97">
        <f t="shared" si="103"/>
        <v>19626.199320000003</v>
      </c>
      <c r="K175" s="102" t="s">
        <v>456</v>
      </c>
    </row>
    <row r="176" spans="1:11" s="64" customFormat="1" x14ac:dyDescent="0.35">
      <c r="A176" s="86" t="s">
        <v>347</v>
      </c>
      <c r="B176" s="76" t="s">
        <v>276</v>
      </c>
      <c r="C176" s="77"/>
      <c r="D176" s="87"/>
      <c r="E176" s="59"/>
      <c r="F176" s="59"/>
      <c r="G176" s="59"/>
      <c r="H176" s="59">
        <f>SUM(H177:H185)</f>
        <v>209662.17945120001</v>
      </c>
      <c r="I176" s="59">
        <f>SUM(I177:I185)</f>
        <v>41238.204000000005</v>
      </c>
      <c r="J176" s="59">
        <f>SUM(J177:J185)</f>
        <v>250900.3834512</v>
      </c>
    </row>
    <row r="177" spans="1:11" s="64" customFormat="1" ht="47.15" customHeight="1" outlineLevel="1" x14ac:dyDescent="0.35">
      <c r="A177" s="84" t="s">
        <v>416</v>
      </c>
      <c r="B177" s="75" t="s">
        <v>296</v>
      </c>
      <c r="C177" s="75"/>
      <c r="D177" s="85"/>
      <c r="E177" s="62"/>
      <c r="F177" s="62"/>
      <c r="G177" s="62"/>
      <c r="H177" s="95"/>
      <c r="I177" s="95"/>
      <c r="J177" s="95"/>
    </row>
    <row r="178" spans="1:11" s="64" customFormat="1" ht="15.75" customHeight="1" outlineLevel="1" x14ac:dyDescent="0.35">
      <c r="A178" s="84" t="s">
        <v>417</v>
      </c>
      <c r="B178" s="74" t="s">
        <v>314</v>
      </c>
      <c r="C178" s="57" t="s">
        <v>312</v>
      </c>
      <c r="D178" s="85">
        <v>0.33</v>
      </c>
      <c r="E178" s="96">
        <v>60561.753839999998</v>
      </c>
      <c r="F178" s="96">
        <v>26548.2</v>
      </c>
      <c r="G178" s="97">
        <f t="shared" ref="G178:G181" si="104">E178+F178</f>
        <v>87109.953840000002</v>
      </c>
      <c r="H178" s="97">
        <f t="shared" ref="H178:H181" si="105">D178*$E178</f>
        <v>19985.3787672</v>
      </c>
      <c r="I178" s="97">
        <f t="shared" ref="I178:I181" si="106">D178*$F178</f>
        <v>8760.9060000000009</v>
      </c>
      <c r="J178" s="97">
        <f t="shared" ref="J178:J181" si="107">H178+I178</f>
        <v>28746.284767199999</v>
      </c>
      <c r="K178" s="102" t="s">
        <v>456</v>
      </c>
    </row>
    <row r="179" spans="1:11" s="64" customFormat="1" ht="15.75" customHeight="1" outlineLevel="1" x14ac:dyDescent="0.35">
      <c r="A179" s="84" t="s">
        <v>418</v>
      </c>
      <c r="B179" s="74" t="s">
        <v>200</v>
      </c>
      <c r="C179" s="57" t="s">
        <v>312</v>
      </c>
      <c r="D179" s="85">
        <v>0.12</v>
      </c>
      <c r="E179" s="96">
        <v>100927.40699999999</v>
      </c>
      <c r="F179" s="96">
        <v>30972.9</v>
      </c>
      <c r="G179" s="97">
        <f t="shared" si="104"/>
        <v>131900.307</v>
      </c>
      <c r="H179" s="97">
        <f t="shared" si="105"/>
        <v>12111.288839999999</v>
      </c>
      <c r="I179" s="97">
        <f t="shared" si="106"/>
        <v>3716.748</v>
      </c>
      <c r="J179" s="97">
        <f t="shared" si="107"/>
        <v>15828.036839999999</v>
      </c>
      <c r="K179" s="102" t="s">
        <v>456</v>
      </c>
    </row>
    <row r="180" spans="1:11" s="64" customFormat="1" ht="15.75" customHeight="1" outlineLevel="1" x14ac:dyDescent="0.35">
      <c r="A180" s="84" t="s">
        <v>419</v>
      </c>
      <c r="B180" s="74" t="s">
        <v>201</v>
      </c>
      <c r="C180" s="57" t="s">
        <v>312</v>
      </c>
      <c r="D180" s="85">
        <v>0.1</v>
      </c>
      <c r="E180" s="96">
        <v>161713.9356</v>
      </c>
      <c r="F180" s="96">
        <v>30972.9</v>
      </c>
      <c r="G180" s="97">
        <f t="shared" si="104"/>
        <v>192686.83559999999</v>
      </c>
      <c r="H180" s="97">
        <f t="shared" si="105"/>
        <v>16171.39356</v>
      </c>
      <c r="I180" s="97">
        <f t="shared" si="106"/>
        <v>3097.2900000000004</v>
      </c>
      <c r="J180" s="97">
        <f t="shared" si="107"/>
        <v>19268.683560000001</v>
      </c>
      <c r="K180" s="102" t="s">
        <v>456</v>
      </c>
    </row>
    <row r="181" spans="1:11" s="64" customFormat="1" ht="15.75" customHeight="1" outlineLevel="1" x14ac:dyDescent="0.35">
      <c r="A181" s="84" t="s">
        <v>420</v>
      </c>
      <c r="B181" s="74" t="s">
        <v>202</v>
      </c>
      <c r="C181" s="57" t="s">
        <v>312</v>
      </c>
      <c r="D181" s="85">
        <v>0.15</v>
      </c>
      <c r="E181" s="96">
        <v>241057.65600000002</v>
      </c>
      <c r="F181" s="96">
        <v>35397.599999999999</v>
      </c>
      <c r="G181" s="97">
        <f t="shared" si="104"/>
        <v>276455.25599999999</v>
      </c>
      <c r="H181" s="97">
        <f t="shared" si="105"/>
        <v>36158.648399999998</v>
      </c>
      <c r="I181" s="97">
        <f t="shared" si="106"/>
        <v>5309.6399999999994</v>
      </c>
      <c r="J181" s="97">
        <f t="shared" si="107"/>
        <v>41468.288399999998</v>
      </c>
    </row>
    <row r="182" spans="1:11" s="64" customFormat="1" ht="47.15" customHeight="1" outlineLevel="1" x14ac:dyDescent="0.35">
      <c r="A182" s="84" t="s">
        <v>421</v>
      </c>
      <c r="B182" s="75" t="s">
        <v>257</v>
      </c>
      <c r="C182" s="75"/>
      <c r="D182" s="85"/>
      <c r="E182" s="62"/>
      <c r="F182" s="62"/>
      <c r="G182" s="62"/>
      <c r="H182" s="95"/>
      <c r="I182" s="95"/>
      <c r="J182" s="95"/>
    </row>
    <row r="183" spans="1:11" s="64" customFormat="1" ht="15.75" customHeight="1" outlineLevel="1" x14ac:dyDescent="0.35">
      <c r="A183" s="84" t="s">
        <v>422</v>
      </c>
      <c r="B183" s="74" t="s">
        <v>315</v>
      </c>
      <c r="C183" s="57" t="s">
        <v>312</v>
      </c>
      <c r="D183" s="85">
        <v>0.1</v>
      </c>
      <c r="E183" s="96">
        <v>191147.04</v>
      </c>
      <c r="F183" s="96">
        <v>30972.9</v>
      </c>
      <c r="G183" s="97">
        <f t="shared" ref="G183:G185" si="108">E183+F183</f>
        <v>222119.94</v>
      </c>
      <c r="H183" s="97">
        <f t="shared" ref="H183:H185" si="109">D183*$E183</f>
        <v>19114.704000000002</v>
      </c>
      <c r="I183" s="97">
        <f t="shared" ref="I183:I185" si="110">D183*$F183</f>
        <v>3097.2900000000004</v>
      </c>
      <c r="J183" s="97">
        <f t="shared" ref="J183:J185" si="111">H183+I183</f>
        <v>22211.994000000002</v>
      </c>
    </row>
    <row r="184" spans="1:11" s="64" customFormat="1" ht="15.75" customHeight="1" outlineLevel="1" x14ac:dyDescent="0.35">
      <c r="A184" s="84" t="s">
        <v>423</v>
      </c>
      <c r="B184" s="74" t="s">
        <v>210</v>
      </c>
      <c r="C184" s="57" t="s">
        <v>312</v>
      </c>
      <c r="D184" s="85">
        <v>0.1</v>
      </c>
      <c r="E184" s="96">
        <v>152537.10780000003</v>
      </c>
      <c r="F184" s="96">
        <v>30972.9</v>
      </c>
      <c r="G184" s="97">
        <f t="shared" si="108"/>
        <v>183510.00780000002</v>
      </c>
      <c r="H184" s="97">
        <f t="shared" si="109"/>
        <v>15253.710780000003</v>
      </c>
      <c r="I184" s="97">
        <f t="shared" si="110"/>
        <v>3097.2900000000004</v>
      </c>
      <c r="J184" s="97">
        <f t="shared" si="111"/>
        <v>18351.000780000002</v>
      </c>
      <c r="K184" s="102" t="s">
        <v>456</v>
      </c>
    </row>
    <row r="185" spans="1:11" s="64" customFormat="1" ht="15.75" customHeight="1" outlineLevel="1" x14ac:dyDescent="0.35">
      <c r="A185" s="84" t="s">
        <v>424</v>
      </c>
      <c r="B185" s="74" t="s">
        <v>212</v>
      </c>
      <c r="C185" s="57" t="s">
        <v>312</v>
      </c>
      <c r="D185" s="85">
        <v>0.2</v>
      </c>
      <c r="E185" s="96">
        <v>454335.27552000002</v>
      </c>
      <c r="F185" s="96">
        <v>70795.199999999997</v>
      </c>
      <c r="G185" s="97">
        <f t="shared" si="108"/>
        <v>525130.47551999998</v>
      </c>
      <c r="H185" s="97">
        <f t="shared" si="109"/>
        <v>90867.055104000014</v>
      </c>
      <c r="I185" s="97">
        <f t="shared" si="110"/>
        <v>14159.04</v>
      </c>
      <c r="J185" s="97">
        <f t="shared" si="111"/>
        <v>105026.09510400001</v>
      </c>
    </row>
    <row r="186" spans="1:11" s="64" customFormat="1" x14ac:dyDescent="0.35">
      <c r="A186" s="86" t="s">
        <v>348</v>
      </c>
      <c r="B186" s="76" t="s">
        <v>215</v>
      </c>
      <c r="C186" s="77"/>
      <c r="D186" s="87"/>
      <c r="E186" s="59"/>
      <c r="F186" s="59"/>
      <c r="G186" s="59"/>
      <c r="H186" s="59">
        <f>SUM(H187:H189)</f>
        <v>277070.77601700008</v>
      </c>
      <c r="I186" s="59">
        <f t="shared" ref="I186:J186" si="112">SUM(I187:I189)</f>
        <v>95794.755000000005</v>
      </c>
      <c r="J186" s="59">
        <f t="shared" si="112"/>
        <v>372865.53101700003</v>
      </c>
    </row>
    <row r="187" spans="1:11" s="64" customFormat="1" ht="15.75" customHeight="1" outlineLevel="1" x14ac:dyDescent="0.35">
      <c r="A187" s="84" t="s">
        <v>425</v>
      </c>
      <c r="B187" s="75" t="s">
        <v>219</v>
      </c>
      <c r="C187" s="57" t="s">
        <v>100</v>
      </c>
      <c r="D187" s="85">
        <v>65</v>
      </c>
      <c r="E187" s="96">
        <v>1409.8156127999998</v>
      </c>
      <c r="F187" s="96">
        <v>530.96399999999994</v>
      </c>
      <c r="G187" s="97">
        <f t="shared" ref="G187:G189" si="113">E187+F187</f>
        <v>1940.7796127999998</v>
      </c>
      <c r="H187" s="97">
        <f t="shared" ref="H187:H189" si="114">D187*$E187</f>
        <v>91638.014831999986</v>
      </c>
      <c r="I187" s="97">
        <f t="shared" ref="I187:I189" si="115">D187*$F187</f>
        <v>34512.659999999996</v>
      </c>
      <c r="J187" s="97">
        <f t="shared" ref="J187:J189" si="116">H187+I187</f>
        <v>126150.67483199999</v>
      </c>
    </row>
    <row r="188" spans="1:11" s="64" customFormat="1" ht="15.75" customHeight="1" outlineLevel="1" x14ac:dyDescent="0.35">
      <c r="A188" s="84" t="s">
        <v>426</v>
      </c>
      <c r="B188" s="75" t="s">
        <v>316</v>
      </c>
      <c r="C188" s="57" t="s">
        <v>100</v>
      </c>
      <c r="D188" s="85">
        <v>120</v>
      </c>
      <c r="E188" s="96">
        <v>1241.9247960000005</v>
      </c>
      <c r="F188" s="96">
        <v>442.47</v>
      </c>
      <c r="G188" s="97">
        <f t="shared" si="113"/>
        <v>1684.3947960000005</v>
      </c>
      <c r="H188" s="97">
        <f t="shared" si="114"/>
        <v>149030.97552000007</v>
      </c>
      <c r="I188" s="97">
        <f t="shared" si="115"/>
        <v>53096.4</v>
      </c>
      <c r="J188" s="97">
        <f t="shared" si="116"/>
        <v>202127.37552000006</v>
      </c>
    </row>
    <row r="189" spans="1:11" s="64" customFormat="1" ht="15.75" customHeight="1" outlineLevel="1" x14ac:dyDescent="0.35">
      <c r="A189" s="84" t="s">
        <v>427</v>
      </c>
      <c r="B189" s="75" t="s">
        <v>221</v>
      </c>
      <c r="C189" s="57" t="s">
        <v>100</v>
      </c>
      <c r="D189" s="85">
        <v>185</v>
      </c>
      <c r="E189" s="96">
        <v>196.76640900000001</v>
      </c>
      <c r="F189" s="96">
        <v>44.247</v>
      </c>
      <c r="G189" s="97">
        <f t="shared" si="113"/>
        <v>241.01340900000002</v>
      </c>
      <c r="H189" s="97">
        <f t="shared" si="114"/>
        <v>36401.785665000003</v>
      </c>
      <c r="I189" s="97">
        <f t="shared" si="115"/>
        <v>8185.6949999999997</v>
      </c>
      <c r="J189" s="97">
        <f t="shared" si="116"/>
        <v>44587.480665000003</v>
      </c>
    </row>
    <row r="190" spans="1:11" s="64" customFormat="1" x14ac:dyDescent="0.35">
      <c r="A190" s="86" t="s">
        <v>349</v>
      </c>
      <c r="B190" s="76" t="s">
        <v>222</v>
      </c>
      <c r="C190" s="77"/>
      <c r="D190" s="87"/>
      <c r="E190" s="59"/>
      <c r="F190" s="59"/>
      <c r="G190" s="59"/>
      <c r="H190" s="59">
        <f>SUM(H191:H195)</f>
        <v>40783.344839999998</v>
      </c>
      <c r="I190" s="59">
        <f t="shared" ref="I190:J190" si="117">SUM(I191:I195)</f>
        <v>111502.43999999999</v>
      </c>
      <c r="J190" s="59">
        <f t="shared" si="117"/>
        <v>152285.78483999998</v>
      </c>
    </row>
    <row r="191" spans="1:11" s="64" customFormat="1" ht="15.75" customHeight="1" outlineLevel="1" x14ac:dyDescent="0.35">
      <c r="A191" s="84" t="s">
        <v>428</v>
      </c>
      <c r="B191" s="75" t="s">
        <v>224</v>
      </c>
      <c r="C191" s="75"/>
      <c r="D191" s="85"/>
      <c r="E191" s="62"/>
      <c r="F191" s="62"/>
      <c r="G191" s="62"/>
      <c r="H191" s="61"/>
      <c r="I191" s="61"/>
      <c r="J191" s="62"/>
    </row>
    <row r="192" spans="1:11" s="64" customFormat="1" ht="15.75" customHeight="1" outlineLevel="1" x14ac:dyDescent="0.35">
      <c r="A192" s="84" t="s">
        <v>429</v>
      </c>
      <c r="B192" s="74" t="s">
        <v>225</v>
      </c>
      <c r="C192" s="57" t="s">
        <v>193</v>
      </c>
      <c r="D192" s="85">
        <v>1.5</v>
      </c>
      <c r="E192" s="96">
        <v>9221.0748000000003</v>
      </c>
      <c r="F192" s="96">
        <v>35397.599999999999</v>
      </c>
      <c r="G192" s="97">
        <f t="shared" ref="G192:G193" si="118">E192+F192</f>
        <v>44618.674800000001</v>
      </c>
      <c r="H192" s="97">
        <f t="shared" ref="H192:H193" si="119">D192*$E192</f>
        <v>13831.6122</v>
      </c>
      <c r="I192" s="97">
        <f t="shared" ref="I192:I193" si="120">D192*$F192</f>
        <v>53096.399999999994</v>
      </c>
      <c r="J192" s="97">
        <f t="shared" ref="J192:J193" si="121">H192+I192</f>
        <v>66928.012199999997</v>
      </c>
    </row>
    <row r="193" spans="1:10" s="64" customFormat="1" ht="15.75" customHeight="1" outlineLevel="1" x14ac:dyDescent="0.35">
      <c r="A193" s="84" t="s">
        <v>430</v>
      </c>
      <c r="B193" s="74" t="s">
        <v>226</v>
      </c>
      <c r="C193" s="57" t="s">
        <v>193</v>
      </c>
      <c r="D193" s="85">
        <v>1.5</v>
      </c>
      <c r="E193" s="96">
        <v>14229.8352</v>
      </c>
      <c r="F193" s="96">
        <v>35397.599999999999</v>
      </c>
      <c r="G193" s="97">
        <f t="shared" si="118"/>
        <v>49627.4352</v>
      </c>
      <c r="H193" s="97">
        <f t="shared" si="119"/>
        <v>21344.752799999998</v>
      </c>
      <c r="I193" s="97">
        <f t="shared" si="120"/>
        <v>53096.399999999994</v>
      </c>
      <c r="J193" s="97">
        <f t="shared" si="121"/>
        <v>74441.152799999996</v>
      </c>
    </row>
    <row r="194" spans="1:10" s="64" customFormat="1" ht="15.75" customHeight="1" outlineLevel="1" x14ac:dyDescent="0.35">
      <c r="A194" s="84" t="s">
        <v>431</v>
      </c>
      <c r="B194" s="75" t="s">
        <v>234</v>
      </c>
      <c r="C194" s="75"/>
      <c r="D194" s="85"/>
      <c r="E194" s="62"/>
      <c r="F194" s="62"/>
      <c r="G194" s="62"/>
      <c r="H194" s="61"/>
      <c r="I194" s="61"/>
      <c r="J194" s="62"/>
    </row>
    <row r="195" spans="1:10" s="64" customFormat="1" ht="15.75" customHeight="1" outlineLevel="1" x14ac:dyDescent="0.35">
      <c r="A195" s="84" t="s">
        <v>432</v>
      </c>
      <c r="B195" s="74" t="s">
        <v>237</v>
      </c>
      <c r="C195" s="57" t="s">
        <v>236</v>
      </c>
      <c r="D195" s="85">
        <v>60</v>
      </c>
      <c r="E195" s="96">
        <v>93.449663999999999</v>
      </c>
      <c r="F195" s="96">
        <v>88.494</v>
      </c>
      <c r="G195" s="97">
        <f>E195+F195</f>
        <v>181.94366400000001</v>
      </c>
      <c r="H195" s="97">
        <f>D195*$E195</f>
        <v>5606.97984</v>
      </c>
      <c r="I195" s="97">
        <f>D195*$F195</f>
        <v>5309.64</v>
      </c>
      <c r="J195" s="97">
        <f>H195+I195</f>
        <v>10916.619839999999</v>
      </c>
    </row>
    <row r="196" spans="1:10" s="64" customFormat="1" x14ac:dyDescent="0.35">
      <c r="A196" s="86" t="s">
        <v>350</v>
      </c>
      <c r="B196" s="76" t="s">
        <v>264</v>
      </c>
      <c r="C196" s="77"/>
      <c r="D196" s="87"/>
      <c r="E196" s="59"/>
      <c r="F196" s="59"/>
      <c r="G196" s="59"/>
      <c r="H196" s="59">
        <f>SUM(H197:H202)</f>
        <v>146125.73165904</v>
      </c>
      <c r="I196" s="59">
        <f t="shared" ref="I196:J196" si="122">SUM(I197:I202)</f>
        <v>59237.883600000001</v>
      </c>
      <c r="J196" s="59">
        <f t="shared" si="122"/>
        <v>205363.61525904</v>
      </c>
    </row>
    <row r="197" spans="1:10" s="64" customFormat="1" ht="15.75" customHeight="1" outlineLevel="1" x14ac:dyDescent="0.35">
      <c r="A197" s="84" t="s">
        <v>433</v>
      </c>
      <c r="B197" s="75" t="s">
        <v>319</v>
      </c>
      <c r="C197" s="53" t="s">
        <v>100</v>
      </c>
      <c r="D197" s="85">
        <v>2</v>
      </c>
      <c r="E197" s="96">
        <v>267.17356280999996</v>
      </c>
      <c r="F197" s="96">
        <v>353.976</v>
      </c>
      <c r="G197" s="97">
        <f t="shared" ref="G197:G202" si="123">E197+F197</f>
        <v>621.14956280999991</v>
      </c>
      <c r="H197" s="97">
        <f t="shared" ref="H197:H202" si="124">D197*$E197</f>
        <v>534.34712561999993</v>
      </c>
      <c r="I197" s="97">
        <f t="shared" ref="I197:I202" si="125">D197*$F197</f>
        <v>707.952</v>
      </c>
      <c r="J197" s="97">
        <f t="shared" ref="J197:J202" si="126">H197+I197</f>
        <v>1242.2991256199998</v>
      </c>
    </row>
    <row r="198" spans="1:10" s="64" customFormat="1" ht="15.75" customHeight="1" outlineLevel="1" x14ac:dyDescent="0.35">
      <c r="A198" s="84" t="s">
        <v>434</v>
      </c>
      <c r="B198" s="75" t="s">
        <v>320</v>
      </c>
      <c r="C198" s="57" t="s">
        <v>100</v>
      </c>
      <c r="D198" s="85">
        <v>130</v>
      </c>
      <c r="E198" s="96">
        <v>980.75466614999982</v>
      </c>
      <c r="F198" s="96">
        <v>398.22300000000001</v>
      </c>
      <c r="G198" s="97">
        <f t="shared" si="123"/>
        <v>1378.9776661499998</v>
      </c>
      <c r="H198" s="97">
        <f t="shared" si="124"/>
        <v>127498.10659949998</v>
      </c>
      <c r="I198" s="97">
        <f t="shared" si="125"/>
        <v>51768.990000000005</v>
      </c>
      <c r="J198" s="97">
        <f t="shared" si="126"/>
        <v>179267.09659949999</v>
      </c>
    </row>
    <row r="199" spans="1:10" s="64" customFormat="1" ht="15.75" customHeight="1" outlineLevel="1" x14ac:dyDescent="0.35">
      <c r="A199" s="84" t="s">
        <v>435</v>
      </c>
      <c r="B199" s="75" t="s">
        <v>140</v>
      </c>
      <c r="C199" s="57" t="s">
        <v>100</v>
      </c>
      <c r="D199" s="85">
        <v>6</v>
      </c>
      <c r="E199" s="96">
        <v>238.95857832000002</v>
      </c>
      <c r="F199" s="96">
        <v>353.976</v>
      </c>
      <c r="G199" s="97">
        <f t="shared" si="123"/>
        <v>592.93457832000001</v>
      </c>
      <c r="H199" s="97">
        <f t="shared" si="124"/>
        <v>1433.7514699200001</v>
      </c>
      <c r="I199" s="97">
        <f t="shared" si="125"/>
        <v>2123.8559999999998</v>
      </c>
      <c r="J199" s="97">
        <f t="shared" si="126"/>
        <v>3557.6074699199999</v>
      </c>
    </row>
    <row r="200" spans="1:10" s="64" customFormat="1" ht="15.75" customHeight="1" outlineLevel="1" x14ac:dyDescent="0.35">
      <c r="A200" s="84" t="s">
        <v>436</v>
      </c>
      <c r="B200" s="75" t="s">
        <v>339</v>
      </c>
      <c r="C200" s="53" t="s">
        <v>100</v>
      </c>
      <c r="D200" s="85">
        <v>8</v>
      </c>
      <c r="E200" s="96">
        <v>11.681208</v>
      </c>
      <c r="F200" s="96">
        <v>4.4246999999999996</v>
      </c>
      <c r="G200" s="97">
        <f t="shared" si="123"/>
        <v>16.105907999999999</v>
      </c>
      <c r="H200" s="97">
        <f t="shared" si="124"/>
        <v>93.449663999999999</v>
      </c>
      <c r="I200" s="97">
        <f t="shared" si="125"/>
        <v>35.397599999999997</v>
      </c>
      <c r="J200" s="97">
        <f t="shared" si="126"/>
        <v>128.847264</v>
      </c>
    </row>
    <row r="201" spans="1:10" s="64" customFormat="1" ht="15.75" customHeight="1" outlineLevel="1" x14ac:dyDescent="0.35">
      <c r="A201" s="84" t="s">
        <v>437</v>
      </c>
      <c r="B201" s="75" t="s">
        <v>147</v>
      </c>
      <c r="C201" s="57" t="s">
        <v>100</v>
      </c>
      <c r="D201" s="85">
        <v>260</v>
      </c>
      <c r="E201" s="96">
        <v>47.786760000000001</v>
      </c>
      <c r="F201" s="96">
        <v>4.4246999999999996</v>
      </c>
      <c r="G201" s="97">
        <f t="shared" si="123"/>
        <v>52.211460000000002</v>
      </c>
      <c r="H201" s="97">
        <f t="shared" si="124"/>
        <v>12424.5576</v>
      </c>
      <c r="I201" s="97">
        <f t="shared" si="125"/>
        <v>1150.4219999999998</v>
      </c>
      <c r="J201" s="97">
        <f t="shared" si="126"/>
        <v>13574.979600000001</v>
      </c>
    </row>
    <row r="202" spans="1:10" s="64" customFormat="1" ht="15.75" customHeight="1" outlineLevel="1" x14ac:dyDescent="0.35">
      <c r="A202" s="84" t="s">
        <v>438</v>
      </c>
      <c r="B202" s="75" t="s">
        <v>151</v>
      </c>
      <c r="C202" s="53" t="s">
        <v>100</v>
      </c>
      <c r="D202" s="85">
        <v>130</v>
      </c>
      <c r="E202" s="96">
        <v>31.857839999999996</v>
      </c>
      <c r="F202" s="96">
        <v>26.548200000000001</v>
      </c>
      <c r="G202" s="97">
        <f t="shared" si="123"/>
        <v>58.406039999999997</v>
      </c>
      <c r="H202" s="97">
        <f t="shared" si="124"/>
        <v>4141.5191999999997</v>
      </c>
      <c r="I202" s="97">
        <f t="shared" si="125"/>
        <v>3451.2660000000001</v>
      </c>
      <c r="J202" s="97">
        <f t="shared" si="126"/>
        <v>7592.7852000000003</v>
      </c>
    </row>
    <row r="203" spans="1:10" s="64" customFormat="1" x14ac:dyDescent="0.35">
      <c r="A203" s="86" t="s">
        <v>351</v>
      </c>
      <c r="B203" s="76" t="s">
        <v>152</v>
      </c>
      <c r="C203" s="77"/>
      <c r="D203" s="87"/>
      <c r="E203" s="59"/>
      <c r="F203" s="59"/>
      <c r="G203" s="59"/>
      <c r="H203" s="59">
        <f>SUM(H204:H207)</f>
        <v>13588.105738031998</v>
      </c>
      <c r="I203" s="59">
        <f t="shared" ref="I203:J203" si="127">SUM(I204:I207)</f>
        <v>39379.83</v>
      </c>
      <c r="J203" s="59">
        <f t="shared" si="127"/>
        <v>52967.935738032</v>
      </c>
    </row>
    <row r="204" spans="1:10" s="64" customFormat="1" ht="15.75" customHeight="1" outlineLevel="1" x14ac:dyDescent="0.35">
      <c r="A204" s="84" t="s">
        <v>439</v>
      </c>
      <c r="B204" s="75" t="s">
        <v>175</v>
      </c>
      <c r="C204" s="57" t="s">
        <v>100</v>
      </c>
      <c r="D204" s="85">
        <v>10</v>
      </c>
      <c r="E204" s="96">
        <v>142.67533644000002</v>
      </c>
      <c r="F204" s="96">
        <v>442.47</v>
      </c>
      <c r="G204" s="97">
        <f t="shared" ref="G204:G207" si="128">E204+F204</f>
        <v>585.14533644000005</v>
      </c>
      <c r="H204" s="97">
        <f t="shared" ref="H204:H207" si="129">D204*$E204</f>
        <v>1426.7533644000002</v>
      </c>
      <c r="I204" s="97">
        <f t="shared" ref="I204:I207" si="130">D204*$F204</f>
        <v>4424.7000000000007</v>
      </c>
      <c r="J204" s="97">
        <f t="shared" ref="J204:J207" si="131">H204+I204</f>
        <v>5851.4533644000012</v>
      </c>
    </row>
    <row r="205" spans="1:10" s="64" customFormat="1" ht="15.75" customHeight="1" outlineLevel="1" x14ac:dyDescent="0.35">
      <c r="A205" s="84" t="s">
        <v>440</v>
      </c>
      <c r="B205" s="75" t="s">
        <v>321</v>
      </c>
      <c r="C205" s="57" t="s">
        <v>100</v>
      </c>
      <c r="D205" s="85">
        <v>1</v>
      </c>
      <c r="E205" s="96">
        <v>191.14704</v>
      </c>
      <c r="F205" s="96">
        <v>442.47</v>
      </c>
      <c r="G205" s="97">
        <f t="shared" si="128"/>
        <v>633.61704000000009</v>
      </c>
      <c r="H205" s="97">
        <f t="shared" si="129"/>
        <v>191.14704</v>
      </c>
      <c r="I205" s="97">
        <f t="shared" si="130"/>
        <v>442.47</v>
      </c>
      <c r="J205" s="97">
        <f t="shared" si="131"/>
        <v>633.61704000000009</v>
      </c>
    </row>
    <row r="206" spans="1:10" s="64" customFormat="1" ht="15.75" customHeight="1" outlineLevel="1" x14ac:dyDescent="0.35">
      <c r="A206" s="84" t="s">
        <v>441</v>
      </c>
      <c r="B206" s="75" t="s">
        <v>455</v>
      </c>
      <c r="C206" s="57" t="s">
        <v>100</v>
      </c>
      <c r="D206" s="85">
        <v>40</v>
      </c>
      <c r="E206" s="96">
        <v>235.95095044079994</v>
      </c>
      <c r="F206" s="96">
        <v>442.47</v>
      </c>
      <c r="G206" s="97">
        <f t="shared" si="128"/>
        <v>678.42095044079997</v>
      </c>
      <c r="H206" s="97">
        <f t="shared" si="129"/>
        <v>9438.0380176319977</v>
      </c>
      <c r="I206" s="97">
        <f t="shared" si="130"/>
        <v>17698.800000000003</v>
      </c>
      <c r="J206" s="97">
        <f t="shared" si="131"/>
        <v>27136.838017631999</v>
      </c>
    </row>
    <row r="207" spans="1:10" s="64" customFormat="1" ht="15.75" customHeight="1" outlineLevel="1" x14ac:dyDescent="0.35">
      <c r="A207" s="84" t="s">
        <v>442</v>
      </c>
      <c r="B207" s="75" t="s">
        <v>322</v>
      </c>
      <c r="C207" s="57" t="s">
        <v>100</v>
      </c>
      <c r="D207" s="85">
        <v>380</v>
      </c>
      <c r="E207" s="96">
        <v>6.6635982</v>
      </c>
      <c r="F207" s="96">
        <v>44.247</v>
      </c>
      <c r="G207" s="97">
        <f t="shared" si="128"/>
        <v>50.910598200000003</v>
      </c>
      <c r="H207" s="97">
        <f t="shared" si="129"/>
        <v>2532.167316</v>
      </c>
      <c r="I207" s="97">
        <f t="shared" si="130"/>
        <v>16813.86</v>
      </c>
      <c r="J207" s="97">
        <f t="shared" si="131"/>
        <v>19346.027316</v>
      </c>
    </row>
    <row r="208" spans="1:10" s="64" customFormat="1" x14ac:dyDescent="0.35">
      <c r="A208" s="86" t="s">
        <v>352</v>
      </c>
      <c r="B208" s="76" t="s">
        <v>269</v>
      </c>
      <c r="C208" s="77"/>
      <c r="D208" s="87"/>
      <c r="E208" s="59"/>
      <c r="F208" s="59"/>
      <c r="G208" s="59"/>
      <c r="H208" s="59">
        <f>SUM(H209:H215)</f>
        <v>49451.863104000004</v>
      </c>
      <c r="I208" s="59">
        <f t="shared" ref="I208:J208" si="132">SUM(I209:I215)</f>
        <v>21459.795000000002</v>
      </c>
      <c r="J208" s="59">
        <f t="shared" si="132"/>
        <v>70911.658104000002</v>
      </c>
    </row>
    <row r="209" spans="1:11" s="64" customFormat="1" ht="15.75" customHeight="1" outlineLevel="1" x14ac:dyDescent="0.35">
      <c r="A209" s="84" t="s">
        <v>443</v>
      </c>
      <c r="B209" s="75" t="s">
        <v>323</v>
      </c>
      <c r="C209" s="57" t="s">
        <v>100</v>
      </c>
      <c r="D209" s="85">
        <v>1</v>
      </c>
      <c r="E209" s="96">
        <v>15928.92</v>
      </c>
      <c r="F209" s="96">
        <v>1592.8920000000001</v>
      </c>
      <c r="G209" s="97">
        <f t="shared" ref="G209:G210" si="133">E209+F209</f>
        <v>17521.812000000002</v>
      </c>
      <c r="H209" s="97">
        <f t="shared" ref="H209:H210" si="134">D209*$E209</f>
        <v>15928.92</v>
      </c>
      <c r="I209" s="97">
        <f t="shared" ref="I209:I210" si="135">D209*$F209</f>
        <v>1592.8920000000001</v>
      </c>
      <c r="J209" s="97">
        <f t="shared" ref="J209:J210" si="136">H209+I209</f>
        <v>17521.812000000002</v>
      </c>
    </row>
    <row r="210" spans="1:11" s="64" customFormat="1" ht="15.75" customHeight="1" outlineLevel="1" x14ac:dyDescent="0.35">
      <c r="A210" s="84" t="s">
        <v>444</v>
      </c>
      <c r="B210" s="75" t="s">
        <v>248</v>
      </c>
      <c r="C210" s="57" t="s">
        <v>236</v>
      </c>
      <c r="D210" s="85">
        <v>10</v>
      </c>
      <c r="E210" s="96">
        <v>95.573520000000002</v>
      </c>
      <c r="F210" s="96">
        <v>194.68680000000001</v>
      </c>
      <c r="G210" s="97">
        <f t="shared" si="133"/>
        <v>290.26031999999998</v>
      </c>
      <c r="H210" s="97">
        <f t="shared" si="134"/>
        <v>955.73520000000008</v>
      </c>
      <c r="I210" s="97">
        <f t="shared" si="135"/>
        <v>1946.8679999999999</v>
      </c>
      <c r="J210" s="97">
        <f t="shared" si="136"/>
        <v>2902.6032</v>
      </c>
    </row>
    <row r="211" spans="1:11" s="64" customFormat="1" ht="15.75" customHeight="1" outlineLevel="1" x14ac:dyDescent="0.35">
      <c r="A211" s="84" t="s">
        <v>445</v>
      </c>
      <c r="B211" s="75" t="s">
        <v>249</v>
      </c>
      <c r="C211" s="75"/>
      <c r="D211" s="85"/>
      <c r="E211" s="62"/>
      <c r="F211" s="62"/>
      <c r="G211" s="62"/>
      <c r="H211" s="61"/>
      <c r="I211" s="61"/>
      <c r="J211" s="62"/>
    </row>
    <row r="212" spans="1:11" s="64" customFormat="1" ht="15.75" customHeight="1" outlineLevel="1" x14ac:dyDescent="0.35">
      <c r="A212" s="84" t="s">
        <v>446</v>
      </c>
      <c r="B212" s="74" t="s">
        <v>324</v>
      </c>
      <c r="C212" s="57" t="s">
        <v>193</v>
      </c>
      <c r="D212" s="85">
        <v>0.15</v>
      </c>
      <c r="E212" s="96">
        <v>30126.897359999995</v>
      </c>
      <c r="F212" s="96">
        <v>26548.2</v>
      </c>
      <c r="G212" s="97">
        <f t="shared" ref="G212:G215" si="137">E212+F212</f>
        <v>56675.09736</v>
      </c>
      <c r="H212" s="97">
        <f t="shared" ref="H212:H215" si="138">D212*$E212</f>
        <v>4519.0346039999995</v>
      </c>
      <c r="I212" s="97">
        <f t="shared" ref="I212:I215" si="139">D212*$F212</f>
        <v>3982.23</v>
      </c>
      <c r="J212" s="97">
        <f t="shared" ref="J212:J215" si="140">H212+I212</f>
        <v>8501.264604</v>
      </c>
    </row>
    <row r="213" spans="1:11" s="64" customFormat="1" ht="15.75" customHeight="1" outlineLevel="1" x14ac:dyDescent="0.35">
      <c r="A213" s="84" t="s">
        <v>447</v>
      </c>
      <c r="B213" s="74" t="s">
        <v>252</v>
      </c>
      <c r="C213" s="57" t="s">
        <v>193</v>
      </c>
      <c r="D213" s="85">
        <v>0.05</v>
      </c>
      <c r="E213" s="96">
        <v>105130.87199999999</v>
      </c>
      <c r="F213" s="96">
        <v>30972.9</v>
      </c>
      <c r="G213" s="97">
        <f t="shared" si="137"/>
        <v>136103.772</v>
      </c>
      <c r="H213" s="97">
        <f t="shared" si="138"/>
        <v>5256.5436</v>
      </c>
      <c r="I213" s="97">
        <f t="shared" si="139"/>
        <v>1548.6450000000002</v>
      </c>
      <c r="J213" s="97">
        <f t="shared" si="140"/>
        <v>6805.1886000000004</v>
      </c>
    </row>
    <row r="214" spans="1:11" s="64" customFormat="1" ht="15.75" customHeight="1" outlineLevel="1" x14ac:dyDescent="0.35">
      <c r="A214" s="84" t="s">
        <v>448</v>
      </c>
      <c r="B214" s="74" t="s">
        <v>325</v>
      </c>
      <c r="C214" s="57" t="s">
        <v>193</v>
      </c>
      <c r="D214" s="85">
        <v>0.05</v>
      </c>
      <c r="E214" s="96">
        <v>440116.05960000004</v>
      </c>
      <c r="F214" s="96">
        <v>106192.8</v>
      </c>
      <c r="G214" s="97">
        <f t="shared" si="137"/>
        <v>546308.85960000008</v>
      </c>
      <c r="H214" s="97">
        <f t="shared" si="138"/>
        <v>22005.802980000004</v>
      </c>
      <c r="I214" s="97">
        <f t="shared" si="139"/>
        <v>5309.64</v>
      </c>
      <c r="J214" s="97">
        <f t="shared" si="140"/>
        <v>27315.442980000003</v>
      </c>
    </row>
    <row r="215" spans="1:11" s="64" customFormat="1" ht="15.75" customHeight="1" outlineLevel="1" x14ac:dyDescent="0.35">
      <c r="A215" s="84" t="s">
        <v>449</v>
      </c>
      <c r="B215" s="75" t="s">
        <v>254</v>
      </c>
      <c r="C215" s="57" t="s">
        <v>193</v>
      </c>
      <c r="D215" s="85">
        <v>0.2</v>
      </c>
      <c r="E215" s="96">
        <v>3929.1335999999997</v>
      </c>
      <c r="F215" s="96">
        <v>35397.599999999999</v>
      </c>
      <c r="G215" s="97">
        <f t="shared" si="137"/>
        <v>39326.7336</v>
      </c>
      <c r="H215" s="97">
        <f t="shared" si="138"/>
        <v>785.82672000000002</v>
      </c>
      <c r="I215" s="97">
        <f t="shared" si="139"/>
        <v>7079.52</v>
      </c>
      <c r="J215" s="97">
        <f t="shared" si="140"/>
        <v>7865.3467200000005</v>
      </c>
    </row>
    <row r="216" spans="1:11" s="64" customFormat="1" ht="47.15" customHeight="1" x14ac:dyDescent="0.35">
      <c r="A216" s="81" t="s">
        <v>353</v>
      </c>
      <c r="B216" s="68" t="s">
        <v>262</v>
      </c>
      <c r="C216" s="69" t="s">
        <v>260</v>
      </c>
      <c r="D216" s="69">
        <v>1</v>
      </c>
      <c r="E216" s="60"/>
      <c r="F216" s="60">
        <v>200000</v>
      </c>
      <c r="G216" s="59">
        <f>E216+F216</f>
        <v>200000</v>
      </c>
      <c r="H216" s="59">
        <f>D216*E216</f>
        <v>0</v>
      </c>
      <c r="I216" s="59">
        <f>D216*F216</f>
        <v>200000</v>
      </c>
      <c r="J216" s="59">
        <f>H216+I216</f>
        <v>200000</v>
      </c>
    </row>
    <row r="217" spans="1:11" x14ac:dyDescent="0.35">
      <c r="A217" s="93"/>
      <c r="B217" s="71" t="s">
        <v>76</v>
      </c>
      <c r="C217" s="95"/>
      <c r="D217" s="95"/>
      <c r="E217" s="95"/>
      <c r="F217" s="62"/>
      <c r="G217" s="62"/>
      <c r="H217" s="95">
        <f>SUM(H7,H130,H153)</f>
        <v>14273891.10840204</v>
      </c>
      <c r="I217" s="95">
        <f>SUM(I7,I130,I153)</f>
        <v>10674524.982299998</v>
      </c>
      <c r="J217" s="95">
        <f>SUM(J7,J130,J153)</f>
        <v>24948416.090702049</v>
      </c>
    </row>
    <row r="218" spans="1:11" x14ac:dyDescent="0.35">
      <c r="A218" s="93"/>
      <c r="B218" s="71" t="s">
        <v>75</v>
      </c>
      <c r="C218" s="95"/>
      <c r="D218" s="95"/>
      <c r="E218" s="95"/>
      <c r="F218" s="62"/>
      <c r="G218" s="62"/>
      <c r="H218" s="199">
        <f>J217</f>
        <v>24948416.090702049</v>
      </c>
      <c r="I218" s="200"/>
      <c r="J218" s="201"/>
    </row>
    <row r="220" spans="1:11" s="48" customFormat="1" x14ac:dyDescent="0.35">
      <c r="A220" s="45"/>
      <c r="B220" s="46"/>
      <c r="C220" s="47" t="s">
        <v>78</v>
      </c>
      <c r="E220" s="49"/>
      <c r="F220" s="47"/>
      <c r="G220" s="47"/>
      <c r="H220" s="47"/>
      <c r="I220" s="47"/>
      <c r="J220" s="47"/>
      <c r="K220" s="50"/>
    </row>
    <row r="222" spans="1:11" ht="23.25" customHeight="1" x14ac:dyDescent="0.35">
      <c r="A222" s="202" t="s">
        <v>28</v>
      </c>
      <c r="B222" s="202"/>
      <c r="C222" s="202"/>
      <c r="D222" s="202"/>
      <c r="E222" s="202"/>
      <c r="F222" s="202"/>
      <c r="G222" s="202"/>
      <c r="H222" s="202"/>
      <c r="I222" s="202"/>
      <c r="J222" s="202"/>
    </row>
    <row r="223" spans="1:11" x14ac:dyDescent="0.35">
      <c r="A223" s="41"/>
      <c r="B223" s="42"/>
      <c r="C223" s="42"/>
      <c r="D223" s="42"/>
      <c r="E223" s="42"/>
      <c r="F223" s="42"/>
      <c r="G223" s="42"/>
      <c r="H223" s="43"/>
      <c r="J223" s="51"/>
    </row>
    <row r="224" spans="1:11" x14ac:dyDescent="0.35">
      <c r="A224" s="65" t="s">
        <v>1</v>
      </c>
      <c r="B224" s="189" t="s">
        <v>79</v>
      </c>
      <c r="C224" s="190"/>
      <c r="D224" s="191" t="s">
        <v>2</v>
      </c>
      <c r="E224" s="192"/>
      <c r="F224" s="204" t="s">
        <v>80</v>
      </c>
      <c r="G224" s="204"/>
      <c r="H224" s="204"/>
      <c r="I224" s="204"/>
      <c r="J224" s="204"/>
    </row>
    <row r="225" spans="1:10" x14ac:dyDescent="0.35">
      <c r="A225" s="65" t="s">
        <v>3</v>
      </c>
      <c r="B225" s="189" t="s">
        <v>22</v>
      </c>
      <c r="C225" s="190"/>
      <c r="D225" s="191" t="s">
        <v>2</v>
      </c>
      <c r="E225" s="192"/>
      <c r="F225" s="204" t="s">
        <v>81</v>
      </c>
      <c r="G225" s="204"/>
      <c r="H225" s="204"/>
      <c r="I225" s="204"/>
      <c r="J225" s="204"/>
    </row>
    <row r="226" spans="1:10" x14ac:dyDescent="0.35">
      <c r="A226" s="65" t="s">
        <v>4</v>
      </c>
      <c r="B226" s="189" t="s">
        <v>82</v>
      </c>
      <c r="C226" s="190"/>
      <c r="D226" s="191" t="s">
        <v>5</v>
      </c>
      <c r="E226" s="192"/>
      <c r="F226" s="204">
        <v>60</v>
      </c>
      <c r="G226" s="204"/>
      <c r="H226" s="204"/>
      <c r="I226" s="204"/>
      <c r="J226" s="204"/>
    </row>
    <row r="227" spans="1:10" x14ac:dyDescent="0.35">
      <c r="A227" s="65" t="s">
        <v>6</v>
      </c>
      <c r="B227" s="189" t="s">
        <v>10</v>
      </c>
      <c r="C227" s="190"/>
      <c r="D227" s="191" t="s">
        <v>11</v>
      </c>
      <c r="E227" s="192"/>
      <c r="F227" s="204" t="s">
        <v>23</v>
      </c>
      <c r="G227" s="204"/>
      <c r="H227" s="204"/>
      <c r="I227" s="204"/>
      <c r="J227" s="204"/>
    </row>
    <row r="228" spans="1:10" x14ac:dyDescent="0.35">
      <c r="A228" s="65" t="s">
        <v>7</v>
      </c>
      <c r="B228" s="189" t="s">
        <v>8</v>
      </c>
      <c r="C228" s="190"/>
      <c r="D228" s="191" t="s">
        <v>5</v>
      </c>
      <c r="E228" s="192"/>
      <c r="F228" s="204" t="s">
        <v>459</v>
      </c>
      <c r="G228" s="204"/>
      <c r="H228" s="204"/>
      <c r="I228" s="204"/>
      <c r="J228" s="204"/>
    </row>
    <row r="229" spans="1:10" x14ac:dyDescent="0.35">
      <c r="A229" s="65" t="s">
        <v>33</v>
      </c>
      <c r="B229" s="189" t="s">
        <v>9</v>
      </c>
      <c r="C229" s="190"/>
      <c r="D229" s="191" t="s">
        <v>2</v>
      </c>
      <c r="E229" s="192"/>
      <c r="F229" s="204" t="s">
        <v>460</v>
      </c>
      <c r="G229" s="204"/>
      <c r="H229" s="204"/>
      <c r="I229" s="204"/>
      <c r="J229" s="204"/>
    </row>
    <row r="230" spans="1:10" x14ac:dyDescent="0.35">
      <c r="A230" s="65" t="s">
        <v>34</v>
      </c>
      <c r="B230" s="189" t="s">
        <v>35</v>
      </c>
      <c r="C230" s="190"/>
      <c r="D230" s="191" t="s">
        <v>36</v>
      </c>
      <c r="E230" s="192"/>
      <c r="F230" s="204" t="s">
        <v>461</v>
      </c>
      <c r="G230" s="204"/>
      <c r="H230" s="204"/>
      <c r="I230" s="204"/>
      <c r="J230" s="204"/>
    </row>
    <row r="231" spans="1:10" x14ac:dyDescent="0.35">
      <c r="A231" s="65" t="s">
        <v>39</v>
      </c>
      <c r="B231" s="189" t="s">
        <v>83</v>
      </c>
      <c r="C231" s="190"/>
      <c r="D231" s="191" t="s">
        <v>84</v>
      </c>
      <c r="E231" s="192"/>
      <c r="F231" s="204" t="s">
        <v>462</v>
      </c>
      <c r="G231" s="204"/>
      <c r="H231" s="204"/>
      <c r="I231" s="204"/>
      <c r="J231" s="204"/>
    </row>
    <row r="232" spans="1:10" x14ac:dyDescent="0.35">
      <c r="A232" s="65" t="s">
        <v>73</v>
      </c>
      <c r="B232" s="189" t="s">
        <v>40</v>
      </c>
      <c r="C232" s="190"/>
      <c r="D232" s="191" t="s">
        <v>41</v>
      </c>
      <c r="E232" s="192"/>
      <c r="F232" s="205">
        <v>233135000</v>
      </c>
      <c r="G232" s="205"/>
      <c r="H232" s="205"/>
      <c r="I232" s="205"/>
      <c r="J232" s="205"/>
    </row>
    <row r="233" spans="1:10" x14ac:dyDescent="0.35">
      <c r="A233" s="65" t="s">
        <v>85</v>
      </c>
      <c r="B233" s="189" t="s">
        <v>43</v>
      </c>
      <c r="C233" s="190"/>
      <c r="D233" s="195"/>
      <c r="E233" s="196"/>
      <c r="F233" s="204" t="s">
        <v>463</v>
      </c>
      <c r="G233" s="204"/>
      <c r="H233" s="204"/>
      <c r="I233" s="204"/>
      <c r="J233" s="204"/>
    </row>
    <row r="234" spans="1:10" x14ac:dyDescent="0.35">
      <c r="A234" s="103" t="s">
        <v>86</v>
      </c>
      <c r="B234" s="103"/>
      <c r="C234" s="103"/>
      <c r="D234" s="103"/>
      <c r="E234" s="103"/>
      <c r="F234" s="103"/>
      <c r="G234" s="103"/>
      <c r="H234" s="103"/>
      <c r="I234" s="103"/>
      <c r="J234" s="103"/>
    </row>
    <row r="235" spans="1:10" ht="31.75" customHeight="1" x14ac:dyDescent="0.35">
      <c r="A235" s="197" t="s">
        <v>270</v>
      </c>
      <c r="B235" s="197"/>
      <c r="C235" s="197"/>
      <c r="D235" s="197"/>
      <c r="E235" s="197"/>
      <c r="F235" s="197"/>
      <c r="G235" s="197"/>
      <c r="H235" s="197"/>
      <c r="I235" s="197"/>
      <c r="J235" s="197"/>
    </row>
    <row r="236" spans="1:10" s="48" customFormat="1" ht="15" customHeight="1" x14ac:dyDescent="0.35">
      <c r="A236" s="194" t="s">
        <v>87</v>
      </c>
      <c r="B236" s="194"/>
      <c r="C236" s="194"/>
      <c r="D236" s="194"/>
      <c r="E236" s="194"/>
      <c r="F236" s="194"/>
      <c r="G236" s="194"/>
      <c r="H236" s="194"/>
      <c r="I236" s="194"/>
      <c r="J236" s="194"/>
    </row>
    <row r="237" spans="1:10" s="50" customFormat="1" ht="15" customHeight="1" x14ac:dyDescent="0.35">
      <c r="A237" s="194" t="s">
        <v>88</v>
      </c>
      <c r="B237" s="194"/>
      <c r="C237" s="194"/>
      <c r="D237" s="194"/>
      <c r="E237" s="194"/>
      <c r="F237" s="194"/>
      <c r="G237" s="194"/>
      <c r="H237" s="194"/>
      <c r="I237" s="194"/>
      <c r="J237" s="194"/>
    </row>
    <row r="238" spans="1:10" s="48" customFormat="1" ht="15" customHeight="1" x14ac:dyDescent="0.35">
      <c r="A238" s="194" t="s">
        <v>451</v>
      </c>
      <c r="B238" s="194"/>
      <c r="C238" s="194"/>
      <c r="D238" s="194"/>
      <c r="E238" s="194"/>
      <c r="F238" s="194"/>
      <c r="G238" s="194"/>
      <c r="H238" s="194"/>
      <c r="I238" s="194"/>
      <c r="J238" s="194"/>
    </row>
    <row r="239" spans="1:10" s="48" customFormat="1" ht="48.75" customHeight="1" x14ac:dyDescent="0.35">
      <c r="A239" s="194" t="s">
        <v>464</v>
      </c>
      <c r="B239" s="194"/>
      <c r="C239" s="194"/>
      <c r="D239" s="194"/>
      <c r="E239" s="194"/>
      <c r="F239" s="194"/>
      <c r="G239" s="194"/>
      <c r="H239" s="194"/>
      <c r="I239" s="194"/>
      <c r="J239" s="194"/>
    </row>
    <row r="240" spans="1:10" s="48" customFormat="1" ht="17.25" customHeight="1" x14ac:dyDescent="0.35">
      <c r="A240" s="206" t="s">
        <v>92</v>
      </c>
      <c r="B240" s="206"/>
      <c r="C240" s="206"/>
      <c r="D240" s="206"/>
      <c r="E240" s="206"/>
      <c r="F240" s="206"/>
      <c r="G240" s="206"/>
      <c r="H240" s="206"/>
      <c r="I240" s="206"/>
      <c r="J240" s="206"/>
    </row>
    <row r="241" spans="1:10" s="48" customFormat="1" x14ac:dyDescent="0.35">
      <c r="A241" s="193" t="s">
        <v>465</v>
      </c>
      <c r="B241" s="193"/>
      <c r="C241" s="193"/>
      <c r="D241" s="193"/>
      <c r="E241" s="193"/>
      <c r="F241" s="193"/>
      <c r="G241" s="193"/>
      <c r="H241" s="193"/>
      <c r="I241" s="193"/>
      <c r="J241" s="193"/>
    </row>
    <row r="242" spans="1:10" s="48" customFormat="1" ht="21" customHeight="1" x14ac:dyDescent="0.35">
      <c r="A242" s="193" t="s">
        <v>466</v>
      </c>
      <c r="B242" s="193"/>
      <c r="C242" s="193"/>
      <c r="D242" s="193"/>
      <c r="E242" s="193"/>
      <c r="F242" s="193"/>
      <c r="G242" s="193"/>
      <c r="H242" s="193"/>
      <c r="I242" s="193"/>
      <c r="J242" s="193"/>
    </row>
    <row r="243" spans="1:10" ht="16.5" customHeight="1" x14ac:dyDescent="0.35">
      <c r="A243" s="193" t="s">
        <v>93</v>
      </c>
      <c r="B243" s="193"/>
      <c r="C243" s="193"/>
      <c r="D243" s="193"/>
      <c r="E243" s="193"/>
      <c r="F243" s="193"/>
      <c r="G243" s="193"/>
      <c r="H243" s="193"/>
      <c r="I243" s="193"/>
      <c r="J243" s="193"/>
    </row>
    <row r="244" spans="1:10" ht="16.5" customHeight="1" x14ac:dyDescent="0.35">
      <c r="A244" s="193" t="s">
        <v>94</v>
      </c>
      <c r="B244" s="193"/>
      <c r="C244" s="193"/>
      <c r="D244" s="193"/>
      <c r="E244" s="193"/>
      <c r="F244" s="193"/>
      <c r="G244" s="193"/>
      <c r="H244" s="193"/>
      <c r="I244" s="193"/>
      <c r="J244" s="193"/>
    </row>
    <row r="245" spans="1:10" ht="33.75" customHeight="1" x14ac:dyDescent="0.35">
      <c r="A245" s="194" t="s">
        <v>450</v>
      </c>
      <c r="B245" s="194"/>
      <c r="C245" s="194"/>
      <c r="D245" s="194"/>
      <c r="E245" s="194"/>
      <c r="F245" s="194"/>
      <c r="G245" s="194"/>
      <c r="H245" s="194"/>
      <c r="I245" s="194"/>
      <c r="J245" s="194"/>
    </row>
    <row r="246" spans="1:10" s="48" customFormat="1" ht="54" customHeight="1" x14ac:dyDescent="0.35">
      <c r="A246" s="194" t="s">
        <v>95</v>
      </c>
      <c r="B246" s="194"/>
      <c r="C246" s="194"/>
      <c r="D246" s="194"/>
      <c r="E246" s="194"/>
      <c r="F246" s="194"/>
      <c r="G246" s="194"/>
      <c r="H246" s="194"/>
      <c r="I246" s="194"/>
      <c r="J246" s="194"/>
    </row>
    <row r="247" spans="1:10" x14ac:dyDescent="0.35">
      <c r="A247" s="193"/>
      <c r="B247" s="193"/>
      <c r="C247" s="193"/>
      <c r="D247" s="193"/>
      <c r="E247" s="193"/>
      <c r="F247" s="193"/>
      <c r="G247" s="193"/>
      <c r="H247" s="193"/>
      <c r="I247" s="193"/>
      <c r="J247" s="193"/>
    </row>
    <row r="248" spans="1:10" ht="116.25" customHeight="1" x14ac:dyDescent="0.35">
      <c r="A248" s="194" t="s">
        <v>467</v>
      </c>
      <c r="B248" s="194"/>
      <c r="C248" s="194"/>
      <c r="D248" s="194"/>
      <c r="E248" s="194"/>
      <c r="F248" s="194"/>
      <c r="G248" s="194"/>
      <c r="H248" s="194"/>
      <c r="I248" s="194"/>
      <c r="J248" s="194"/>
    </row>
    <row r="249" spans="1:10" x14ac:dyDescent="0.35">
      <c r="A249" s="187" t="s">
        <v>89</v>
      </c>
      <c r="B249" s="187"/>
      <c r="C249" s="187"/>
      <c r="D249" s="187"/>
      <c r="E249" s="187"/>
      <c r="F249" s="187"/>
      <c r="G249" s="187"/>
      <c r="H249" s="104"/>
      <c r="I249" s="104"/>
      <c r="J249" s="104"/>
    </row>
    <row r="250" spans="1:10" x14ac:dyDescent="0.35">
      <c r="A250" s="188" t="s">
        <v>468</v>
      </c>
      <c r="B250" s="188"/>
      <c r="C250" s="188"/>
      <c r="D250" s="188"/>
      <c r="E250" s="188"/>
      <c r="F250" s="188"/>
      <c r="G250" s="188"/>
      <c r="H250" s="104"/>
      <c r="I250" s="104"/>
      <c r="J250" s="104"/>
    </row>
    <row r="251" spans="1:10" x14ac:dyDescent="0.35">
      <c r="A251" s="188" t="s">
        <v>469</v>
      </c>
      <c r="B251" s="188"/>
      <c r="C251" s="188"/>
      <c r="D251" s="188"/>
      <c r="E251" s="188"/>
      <c r="F251" s="188"/>
      <c r="G251" s="188"/>
      <c r="H251" s="104"/>
      <c r="I251" s="104"/>
      <c r="J251" s="104"/>
    </row>
    <row r="252" spans="1:10" x14ac:dyDescent="0.35">
      <c r="A252" s="187" t="s">
        <v>470</v>
      </c>
      <c r="B252" s="187"/>
      <c r="C252" s="187"/>
      <c r="D252" s="187"/>
      <c r="E252" s="187"/>
      <c r="F252" s="187"/>
      <c r="G252" s="187"/>
      <c r="H252" s="104"/>
      <c r="I252" s="104"/>
      <c r="J252" s="104"/>
    </row>
    <row r="253" spans="1:10" x14ac:dyDescent="0.35">
      <c r="A253" s="187" t="s">
        <v>471</v>
      </c>
      <c r="B253" s="187"/>
      <c r="C253" s="187"/>
      <c r="D253" s="187"/>
      <c r="E253" s="187"/>
      <c r="F253" s="187"/>
      <c r="G253" s="187"/>
      <c r="H253" s="104"/>
      <c r="I253" s="104"/>
      <c r="J253" s="104"/>
    </row>
    <row r="254" spans="1:10" x14ac:dyDescent="0.35">
      <c r="A254" s="187" t="s">
        <v>90</v>
      </c>
      <c r="B254" s="187"/>
      <c r="C254" s="187"/>
      <c r="D254" s="187"/>
      <c r="E254" s="187"/>
      <c r="F254" s="187"/>
      <c r="G254" s="187"/>
      <c r="H254" s="104"/>
      <c r="I254" s="104"/>
      <c r="J254" s="104"/>
    </row>
    <row r="255" spans="1:10" x14ac:dyDescent="0.35">
      <c r="A255" s="187" t="s">
        <v>67</v>
      </c>
      <c r="B255" s="187"/>
      <c r="C255" s="187"/>
      <c r="D255" s="187"/>
      <c r="E255" s="187"/>
      <c r="F255" s="187"/>
      <c r="G255" s="187"/>
      <c r="H255" s="45"/>
      <c r="I255" s="45"/>
      <c r="J255" s="45"/>
    </row>
    <row r="256" spans="1:10" ht="20.5" x14ac:dyDescent="0.45">
      <c r="A256" s="203" t="s">
        <v>472</v>
      </c>
      <c r="B256" s="203"/>
      <c r="C256" s="105"/>
      <c r="D256" s="105"/>
      <c r="E256" s="105"/>
      <c r="F256" s="105"/>
      <c r="G256" s="105"/>
      <c r="H256"/>
      <c r="I256"/>
      <c r="J256"/>
    </row>
  </sheetData>
  <mergeCells count="63">
    <mergeCell ref="A3:B3"/>
    <mergeCell ref="A4:A6"/>
    <mergeCell ref="B4:B6"/>
    <mergeCell ref="C4:C6"/>
    <mergeCell ref="E4:J4"/>
    <mergeCell ref="E5:G5"/>
    <mergeCell ref="H5:J5"/>
    <mergeCell ref="A256:B256"/>
    <mergeCell ref="F224:J224"/>
    <mergeCell ref="F225:J225"/>
    <mergeCell ref="F226:J226"/>
    <mergeCell ref="F227:J227"/>
    <mergeCell ref="F228:J228"/>
    <mergeCell ref="F229:J229"/>
    <mergeCell ref="F230:J230"/>
    <mergeCell ref="F231:J231"/>
    <mergeCell ref="F232:J232"/>
    <mergeCell ref="F233:J233"/>
    <mergeCell ref="B231:C231"/>
    <mergeCell ref="D228:E228"/>
    <mergeCell ref="A238:J238"/>
    <mergeCell ref="A240:J240"/>
    <mergeCell ref="B233:C233"/>
    <mergeCell ref="A1:J1"/>
    <mergeCell ref="A2:J2"/>
    <mergeCell ref="A248:J248"/>
    <mergeCell ref="A239:J239"/>
    <mergeCell ref="A242:J242"/>
    <mergeCell ref="A241:J241"/>
    <mergeCell ref="H218:J218"/>
    <mergeCell ref="A222:J222"/>
    <mergeCell ref="D231:E231"/>
    <mergeCell ref="B232:C232"/>
    <mergeCell ref="D232:E232"/>
    <mergeCell ref="B229:C229"/>
    <mergeCell ref="D229:E229"/>
    <mergeCell ref="B230:C230"/>
    <mergeCell ref="D230:E230"/>
    <mergeCell ref="A246:J246"/>
    <mergeCell ref="B227:C227"/>
    <mergeCell ref="D227:E227"/>
    <mergeCell ref="B228:C228"/>
    <mergeCell ref="A247:J247"/>
    <mergeCell ref="A243:J243"/>
    <mergeCell ref="A244:J244"/>
    <mergeCell ref="A245:J245"/>
    <mergeCell ref="D233:E233"/>
    <mergeCell ref="A235:J235"/>
    <mergeCell ref="A236:J236"/>
    <mergeCell ref="A237:J237"/>
    <mergeCell ref="B224:C224"/>
    <mergeCell ref="D224:E224"/>
    <mergeCell ref="B225:C225"/>
    <mergeCell ref="D225:E225"/>
    <mergeCell ref="B226:C226"/>
    <mergeCell ref="D226:E226"/>
    <mergeCell ref="A254:G254"/>
    <mergeCell ref="A255:G255"/>
    <mergeCell ref="A249:G249"/>
    <mergeCell ref="A250:G250"/>
    <mergeCell ref="A251:G251"/>
    <mergeCell ref="A252:G252"/>
    <mergeCell ref="A253:G253"/>
  </mergeCell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rowBreaks count="1" manualBreakCount="1">
    <brk id="214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M61"/>
  <sheetViews>
    <sheetView tabSelected="1" zoomScaleNormal="100" zoomScaleSheetLayoutView="80" zoomScalePageLayoutView="75" workbookViewId="0">
      <selection activeCell="H17" sqref="H17"/>
    </sheetView>
  </sheetViews>
  <sheetFormatPr defaultColWidth="9.1796875" defaultRowHeight="15.5" x14ac:dyDescent="0.35"/>
  <cols>
    <col min="1" max="1" width="7.26953125" style="40" customWidth="1"/>
    <col min="2" max="2" width="72.54296875" style="40" customWidth="1"/>
    <col min="3" max="5" width="11.81640625" style="40" customWidth="1"/>
    <col min="6" max="6" width="27.26953125" style="40" customWidth="1"/>
    <col min="7" max="7" width="28.54296875" style="40" customWidth="1"/>
    <col min="8" max="8" width="33.54296875" style="40" customWidth="1"/>
    <col min="9" max="16384" width="9.1796875" style="40"/>
  </cols>
  <sheetData>
    <row r="1" spans="1:39" s="120" customFormat="1" ht="57.75" customHeight="1" x14ac:dyDescent="0.4">
      <c r="A1" s="224" t="s">
        <v>97</v>
      </c>
      <c r="B1" s="224"/>
      <c r="C1" s="224"/>
      <c r="D1" s="224"/>
      <c r="E1" s="224"/>
      <c r="F1" s="224"/>
      <c r="G1" s="224"/>
      <c r="H1" s="224"/>
    </row>
    <row r="2" spans="1:39" s="108" customFormat="1" ht="49.5" customHeight="1" thickBot="1" x14ac:dyDescent="0.3">
      <c r="A2" s="223" t="s">
        <v>499</v>
      </c>
      <c r="B2" s="223"/>
      <c r="C2" s="223"/>
      <c r="D2" s="223"/>
      <c r="E2" s="223"/>
      <c r="F2" s="223"/>
      <c r="G2" s="223"/>
      <c r="H2" s="223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</row>
    <row r="3" spans="1:39" ht="29.15" customHeight="1" x14ac:dyDescent="0.35">
      <c r="A3" s="225"/>
      <c r="B3" s="228" t="s">
        <v>13</v>
      </c>
      <c r="C3" s="228" t="s">
        <v>77</v>
      </c>
      <c r="D3" s="228" t="s">
        <v>479</v>
      </c>
      <c r="E3" s="228" t="s">
        <v>478</v>
      </c>
      <c r="F3" s="217" t="s">
        <v>473</v>
      </c>
      <c r="G3" s="218"/>
      <c r="H3" s="219"/>
    </row>
    <row r="4" spans="1:39" x14ac:dyDescent="0.35">
      <c r="A4" s="226"/>
      <c r="B4" s="229"/>
      <c r="C4" s="229"/>
      <c r="D4" s="229"/>
      <c r="E4" s="229"/>
      <c r="F4" s="220"/>
      <c r="G4" s="221"/>
      <c r="H4" s="222"/>
    </row>
    <row r="5" spans="1:39" ht="16" thickBot="1" x14ac:dyDescent="0.4">
      <c r="A5" s="227"/>
      <c r="B5" s="230"/>
      <c r="C5" s="230"/>
      <c r="D5" s="230"/>
      <c r="E5" s="230"/>
      <c r="F5" s="132" t="s">
        <v>475</v>
      </c>
      <c r="G5" s="133" t="s">
        <v>476</v>
      </c>
      <c r="H5" s="134" t="s">
        <v>477</v>
      </c>
    </row>
    <row r="6" spans="1:39" ht="31.5" thickBot="1" x14ac:dyDescent="0.4">
      <c r="A6" s="139" t="s">
        <v>1</v>
      </c>
      <c r="B6" s="140" t="s">
        <v>480</v>
      </c>
      <c r="C6" s="143" t="s">
        <v>100</v>
      </c>
      <c r="D6" s="140"/>
      <c r="E6" s="140">
        <v>5</v>
      </c>
      <c r="F6" s="141"/>
      <c r="G6" s="231"/>
      <c r="H6" s="144"/>
    </row>
    <row r="7" spans="1:39" ht="31.5" thickBot="1" x14ac:dyDescent="0.4">
      <c r="A7" s="139" t="s">
        <v>3</v>
      </c>
      <c r="B7" s="140" t="s">
        <v>481</v>
      </c>
      <c r="C7" s="143" t="s">
        <v>100</v>
      </c>
      <c r="D7" s="140"/>
      <c r="E7" s="140">
        <v>5</v>
      </c>
      <c r="F7" s="141"/>
      <c r="G7" s="231"/>
      <c r="H7" s="144"/>
    </row>
    <row r="8" spans="1:39" ht="16" thickBot="1" x14ac:dyDescent="0.4">
      <c r="A8" s="139" t="s">
        <v>4</v>
      </c>
      <c r="B8" s="140" t="s">
        <v>482</v>
      </c>
      <c r="C8" s="143" t="s">
        <v>100</v>
      </c>
      <c r="D8" s="140"/>
      <c r="E8" s="140">
        <v>5</v>
      </c>
      <c r="F8" s="141"/>
      <c r="G8" s="231"/>
      <c r="H8" s="144"/>
    </row>
    <row r="9" spans="1:39" ht="31.5" thickBot="1" x14ac:dyDescent="0.4">
      <c r="A9" s="139" t="s">
        <v>6</v>
      </c>
      <c r="B9" s="140" t="s">
        <v>483</v>
      </c>
      <c r="C9" s="143" t="s">
        <v>100</v>
      </c>
      <c r="D9" s="140"/>
      <c r="E9" s="140">
        <v>5</v>
      </c>
      <c r="F9" s="141"/>
      <c r="G9" s="231"/>
      <c r="H9" s="144"/>
    </row>
    <row r="10" spans="1:39" ht="31.5" thickBot="1" x14ac:dyDescent="0.4">
      <c r="A10" s="139" t="s">
        <v>7</v>
      </c>
      <c r="B10" s="140" t="s">
        <v>484</v>
      </c>
      <c r="C10" s="143" t="s">
        <v>100</v>
      </c>
      <c r="D10" s="140"/>
      <c r="E10" s="140">
        <v>5</v>
      </c>
      <c r="F10" s="141"/>
      <c r="G10" s="231"/>
      <c r="H10" s="144"/>
    </row>
    <row r="11" spans="1:39" ht="31.5" thickBot="1" x14ac:dyDescent="0.4">
      <c r="A11" s="139" t="s">
        <v>33</v>
      </c>
      <c r="B11" s="140" t="s">
        <v>485</v>
      </c>
      <c r="C11" s="143" t="s">
        <v>100</v>
      </c>
      <c r="D11" s="140"/>
      <c r="E11" s="140">
        <v>5</v>
      </c>
      <c r="F11" s="141"/>
      <c r="G11" s="231"/>
      <c r="H11" s="144"/>
    </row>
    <row r="12" spans="1:39" ht="31.5" thickBot="1" x14ac:dyDescent="0.4">
      <c r="A12" s="139" t="s">
        <v>34</v>
      </c>
      <c r="B12" s="140" t="s">
        <v>486</v>
      </c>
      <c r="C12" s="143" t="s">
        <v>100</v>
      </c>
      <c r="D12" s="140"/>
      <c r="E12" s="140">
        <v>5</v>
      </c>
      <c r="F12" s="141"/>
      <c r="G12" s="231"/>
      <c r="H12" s="144"/>
    </row>
    <row r="13" spans="1:39" ht="31.5" thickBot="1" x14ac:dyDescent="0.4">
      <c r="A13" s="139" t="s">
        <v>39</v>
      </c>
      <c r="B13" s="140" t="s">
        <v>487</v>
      </c>
      <c r="C13" s="143" t="s">
        <v>500</v>
      </c>
      <c r="D13" s="140"/>
      <c r="E13" s="140">
        <f>E15*30*8</f>
        <v>15120</v>
      </c>
      <c r="F13" s="141"/>
      <c r="G13" s="231"/>
      <c r="H13" s="145" t="s">
        <v>509</v>
      </c>
    </row>
    <row r="14" spans="1:39" ht="47" thickBot="1" x14ac:dyDescent="0.4">
      <c r="A14" s="139" t="s">
        <v>73</v>
      </c>
      <c r="B14" s="140" t="s">
        <v>488</v>
      </c>
      <c r="C14" s="143" t="s">
        <v>500</v>
      </c>
      <c r="D14" s="140"/>
      <c r="E14" s="140">
        <v>1</v>
      </c>
      <c r="F14" s="141"/>
      <c r="G14" s="231"/>
      <c r="H14" s="145" t="s">
        <v>506</v>
      </c>
    </row>
    <row r="15" spans="1:39" ht="16" thickBot="1" x14ac:dyDescent="0.4">
      <c r="A15" s="139" t="s">
        <v>85</v>
      </c>
      <c r="B15" s="140" t="s">
        <v>489</v>
      </c>
      <c r="C15" s="143" t="s">
        <v>501</v>
      </c>
      <c r="D15" s="140"/>
      <c r="E15" s="140">
        <v>63</v>
      </c>
      <c r="F15" s="141"/>
      <c r="G15" s="231"/>
      <c r="H15" s="145"/>
    </row>
    <row r="16" spans="1:39" ht="16" thickBot="1" x14ac:dyDescent="0.4">
      <c r="A16" s="139" t="s">
        <v>259</v>
      </c>
      <c r="B16" s="140" t="s">
        <v>490</v>
      </c>
      <c r="C16" s="143" t="s">
        <v>501</v>
      </c>
      <c r="D16" s="140"/>
      <c r="E16" s="140">
        <v>63</v>
      </c>
      <c r="F16" s="141"/>
      <c r="G16" s="231"/>
      <c r="H16" s="145"/>
    </row>
    <row r="17" spans="1:8" ht="47" thickBot="1" x14ac:dyDescent="0.4">
      <c r="A17" s="139" t="s">
        <v>261</v>
      </c>
      <c r="B17" s="140" t="s">
        <v>491</v>
      </c>
      <c r="C17" s="143" t="s">
        <v>502</v>
      </c>
      <c r="D17" s="140"/>
      <c r="E17" s="140">
        <v>1</v>
      </c>
      <c r="F17" s="141"/>
      <c r="G17" s="231"/>
      <c r="H17" s="145" t="s">
        <v>508</v>
      </c>
    </row>
    <row r="18" spans="1:8" ht="31.5" thickBot="1" x14ac:dyDescent="0.4">
      <c r="A18" s="139" t="s">
        <v>342</v>
      </c>
      <c r="B18" s="140" t="s">
        <v>492</v>
      </c>
      <c r="C18" s="143" t="s">
        <v>100</v>
      </c>
      <c r="D18" s="140"/>
      <c r="E18" s="140">
        <v>1</v>
      </c>
      <c r="F18" s="141"/>
      <c r="G18" s="231"/>
      <c r="H18" s="145" t="s">
        <v>507</v>
      </c>
    </row>
    <row r="19" spans="1:8" ht="31.5" thickBot="1" x14ac:dyDescent="0.4">
      <c r="A19" s="139" t="s">
        <v>294</v>
      </c>
      <c r="B19" s="140" t="s">
        <v>493</v>
      </c>
      <c r="C19" s="143" t="s">
        <v>503</v>
      </c>
      <c r="D19" s="140"/>
      <c r="E19" s="140">
        <v>5</v>
      </c>
      <c r="F19" s="141"/>
      <c r="G19" s="231"/>
      <c r="H19" s="144"/>
    </row>
    <row r="20" spans="1:8" ht="31.5" thickBot="1" x14ac:dyDescent="0.4">
      <c r="A20" s="139" t="s">
        <v>343</v>
      </c>
      <c r="B20" s="140" t="s">
        <v>505</v>
      </c>
      <c r="C20" s="143" t="s">
        <v>100</v>
      </c>
      <c r="D20" s="140"/>
      <c r="E20" s="140">
        <v>1</v>
      </c>
      <c r="F20" s="141"/>
      <c r="G20" s="231"/>
      <c r="H20" s="144"/>
    </row>
    <row r="21" spans="1:8" ht="31.5" thickBot="1" x14ac:dyDescent="0.4">
      <c r="A21" s="139" t="s">
        <v>344</v>
      </c>
      <c r="B21" s="140" t="s">
        <v>504</v>
      </c>
      <c r="C21" s="143" t="s">
        <v>100</v>
      </c>
      <c r="D21" s="140"/>
      <c r="E21" s="140">
        <v>5</v>
      </c>
      <c r="F21" s="141"/>
      <c r="G21" s="231"/>
      <c r="H21" s="144"/>
    </row>
    <row r="22" spans="1:8" ht="16" thickBot="1" x14ac:dyDescent="0.4">
      <c r="A22" s="139" t="s">
        <v>345</v>
      </c>
      <c r="B22" s="140" t="s">
        <v>494</v>
      </c>
      <c r="C22" s="143" t="s">
        <v>100</v>
      </c>
      <c r="D22" s="140"/>
      <c r="E22" s="140">
        <v>5</v>
      </c>
      <c r="F22" s="141"/>
      <c r="G22" s="231"/>
      <c r="H22" s="144"/>
    </row>
    <row r="23" spans="1:8" ht="16" thickBot="1" x14ac:dyDescent="0.4">
      <c r="A23" s="139" t="s">
        <v>346</v>
      </c>
      <c r="B23" s="140" t="s">
        <v>495</v>
      </c>
      <c r="C23" s="143" t="s">
        <v>100</v>
      </c>
      <c r="D23" s="140"/>
      <c r="E23" s="140">
        <v>5</v>
      </c>
      <c r="F23" s="141"/>
      <c r="G23" s="231"/>
      <c r="H23" s="144"/>
    </row>
    <row r="24" spans="1:8" ht="16" thickBot="1" x14ac:dyDescent="0.4">
      <c r="A24" s="139" t="s">
        <v>347</v>
      </c>
      <c r="B24" s="140" t="s">
        <v>496</v>
      </c>
      <c r="C24" s="143" t="s">
        <v>100</v>
      </c>
      <c r="D24" s="140"/>
      <c r="E24" s="140">
        <v>5</v>
      </c>
      <c r="F24" s="141"/>
      <c r="G24" s="231"/>
      <c r="H24" s="144"/>
    </row>
    <row r="25" spans="1:8" ht="16" thickBot="1" x14ac:dyDescent="0.4">
      <c r="A25" s="139" t="s">
        <v>348</v>
      </c>
      <c r="B25" s="140" t="s">
        <v>497</v>
      </c>
      <c r="C25" s="143" t="s">
        <v>100</v>
      </c>
      <c r="D25" s="140"/>
      <c r="E25" s="140">
        <v>5</v>
      </c>
      <c r="F25" s="141"/>
      <c r="G25" s="231"/>
      <c r="H25" s="144"/>
    </row>
    <row r="26" spans="1:8" ht="16" thickBot="1" x14ac:dyDescent="0.4">
      <c r="A26" s="139" t="s">
        <v>349</v>
      </c>
      <c r="B26" s="140" t="s">
        <v>498</v>
      </c>
      <c r="C26" s="143" t="s">
        <v>100</v>
      </c>
      <c r="D26" s="140"/>
      <c r="E26" s="140">
        <v>5</v>
      </c>
      <c r="F26" s="141"/>
      <c r="G26" s="231"/>
      <c r="H26" s="144"/>
    </row>
    <row r="27" spans="1:8" ht="23.25" customHeight="1" thickBot="1" x14ac:dyDescent="0.4">
      <c r="A27" s="121"/>
      <c r="B27" s="214" t="s">
        <v>474</v>
      </c>
      <c r="C27" s="215"/>
      <c r="D27" s="215"/>
      <c r="E27" s="216"/>
      <c r="F27" s="142">
        <f>SUM(F6:F26)</f>
        <v>0</v>
      </c>
      <c r="G27" s="135"/>
      <c r="H27" s="136"/>
    </row>
    <row r="28" spans="1:8" s="114" customFormat="1" ht="18.5" x14ac:dyDescent="0.45">
      <c r="A28" s="115"/>
      <c r="B28" s="24"/>
      <c r="C28" s="117"/>
      <c r="D28" s="117"/>
      <c r="E28" s="117"/>
      <c r="F28" s="118"/>
      <c r="G28" s="119"/>
      <c r="H28" s="119"/>
    </row>
    <row r="29" spans="1:8" s="114" customFormat="1" ht="18.5" x14ac:dyDescent="0.45">
      <c r="A29" s="116"/>
      <c r="B29" s="24"/>
      <c r="C29" s="117"/>
      <c r="D29" s="117"/>
      <c r="E29" s="117"/>
      <c r="F29" s="118"/>
      <c r="G29" s="119"/>
      <c r="H29" s="119"/>
    </row>
    <row r="30" spans="1:8" s="114" customFormat="1" ht="18.5" x14ac:dyDescent="0.45">
      <c r="A30" s="116"/>
      <c r="B30" s="24"/>
      <c r="C30" s="117"/>
      <c r="D30" s="117"/>
      <c r="E30" s="117"/>
      <c r="F30" s="118"/>
      <c r="G30" s="119"/>
      <c r="H30" s="119"/>
    </row>
    <row r="31" spans="1:8" ht="20.5" x14ac:dyDescent="0.35">
      <c r="A31" s="116"/>
      <c r="B31" s="109"/>
      <c r="C31" s="109"/>
      <c r="D31" s="109"/>
      <c r="E31" s="109"/>
      <c r="F31" s="110"/>
      <c r="G31" s="113"/>
      <c r="H31" s="113"/>
    </row>
    <row r="32" spans="1:8" x14ac:dyDescent="0.35">
      <c r="A32" s="106"/>
      <c r="B32" s="109"/>
      <c r="C32" s="109"/>
      <c r="D32" s="109"/>
      <c r="E32" s="109"/>
      <c r="F32" s="110"/>
      <c r="G32" s="111"/>
      <c r="H32" s="111"/>
    </row>
    <row r="33" spans="1:8" x14ac:dyDescent="0.35">
      <c r="A33" s="106"/>
      <c r="B33" s="109"/>
      <c r="C33" s="109"/>
      <c r="D33" s="109"/>
      <c r="E33" s="109"/>
      <c r="F33" s="110"/>
      <c r="G33" s="111"/>
      <c r="H33" s="111"/>
    </row>
    <row r="34" spans="1:8" x14ac:dyDescent="0.35">
      <c r="A34" s="106"/>
      <c r="B34" s="109"/>
      <c r="C34" s="109"/>
      <c r="D34" s="109"/>
      <c r="E34" s="109"/>
      <c r="F34" s="110"/>
      <c r="G34" s="111"/>
      <c r="H34" s="111"/>
    </row>
    <row r="35" spans="1:8" x14ac:dyDescent="0.35">
      <c r="A35" s="106"/>
      <c r="B35" s="109"/>
      <c r="C35" s="109"/>
      <c r="D35" s="109"/>
      <c r="E35" s="109"/>
      <c r="F35" s="110"/>
      <c r="G35" s="111"/>
      <c r="H35" s="111"/>
    </row>
    <row r="36" spans="1:8" x14ac:dyDescent="0.35">
      <c r="A36" s="106"/>
      <c r="B36" s="109"/>
      <c r="C36" s="109"/>
      <c r="D36" s="109"/>
      <c r="E36" s="109"/>
      <c r="F36" s="110"/>
      <c r="G36" s="112"/>
      <c r="H36" s="112"/>
    </row>
    <row r="37" spans="1:8" x14ac:dyDescent="0.35">
      <c r="A37" s="106"/>
      <c r="B37" s="109"/>
      <c r="C37" s="109"/>
      <c r="D37" s="109"/>
      <c r="E37" s="109"/>
      <c r="F37" s="109"/>
      <c r="G37" s="111"/>
      <c r="H37" s="111"/>
    </row>
    <row r="38" spans="1:8" x14ac:dyDescent="0.35">
      <c r="A38" s="106"/>
      <c r="B38" s="107"/>
      <c r="C38" s="107"/>
      <c r="D38" s="107"/>
      <c r="E38" s="107"/>
      <c r="F38" s="107"/>
      <c r="G38" s="107"/>
      <c r="H38" s="107"/>
    </row>
    <row r="39" spans="1:8" ht="31.75" customHeight="1" x14ac:dyDescent="0.35">
      <c r="A39" s="107"/>
      <c r="B39" s="128"/>
      <c r="C39" s="128"/>
      <c r="D39" s="128"/>
      <c r="E39" s="128"/>
      <c r="F39" s="128"/>
      <c r="G39" s="128"/>
      <c r="H39" s="128"/>
    </row>
    <row r="40" spans="1:8" s="64" customFormat="1" ht="15" customHeight="1" x14ac:dyDescent="0.35">
      <c r="A40" s="128"/>
      <c r="B40" s="126"/>
      <c r="C40" s="126"/>
      <c r="D40" s="126"/>
      <c r="E40" s="126"/>
      <c r="F40" s="126"/>
      <c r="G40" s="126"/>
      <c r="H40" s="126"/>
    </row>
    <row r="41" spans="1:8" s="50" customFormat="1" ht="15" customHeight="1" x14ac:dyDescent="0.35">
      <c r="A41" s="126"/>
      <c r="B41" s="126"/>
      <c r="C41" s="126"/>
      <c r="D41" s="126"/>
      <c r="E41" s="126"/>
      <c r="F41" s="126"/>
      <c r="G41" s="126"/>
      <c r="H41" s="126"/>
    </row>
    <row r="42" spans="1:8" s="64" customFormat="1" ht="15" customHeight="1" x14ac:dyDescent="0.35">
      <c r="A42" s="126"/>
      <c r="B42" s="126"/>
      <c r="C42" s="126"/>
      <c r="D42" s="126"/>
      <c r="E42" s="126"/>
      <c r="F42" s="126"/>
      <c r="G42" s="126"/>
      <c r="H42" s="126"/>
    </row>
    <row r="43" spans="1:8" s="64" customFormat="1" ht="48.75" customHeight="1" x14ac:dyDescent="0.35">
      <c r="A43" s="126"/>
      <c r="B43" s="126"/>
      <c r="C43" s="126"/>
      <c r="D43" s="126"/>
      <c r="E43" s="126"/>
      <c r="F43" s="126"/>
      <c r="G43" s="126"/>
      <c r="H43" s="126"/>
    </row>
    <row r="44" spans="1:8" s="64" customFormat="1" ht="17.25" customHeight="1" x14ac:dyDescent="0.35">
      <c r="A44" s="126"/>
      <c r="B44" s="127"/>
      <c r="C44" s="127"/>
      <c r="D44" s="127"/>
      <c r="E44" s="127"/>
      <c r="F44" s="127"/>
      <c r="G44" s="127"/>
      <c r="H44" s="127"/>
    </row>
    <row r="45" spans="1:8" s="64" customFormat="1" x14ac:dyDescent="0.35">
      <c r="A45" s="127"/>
      <c r="B45" s="125"/>
      <c r="C45" s="125"/>
      <c r="D45" s="125"/>
      <c r="E45" s="125"/>
      <c r="F45" s="125"/>
      <c r="G45" s="125"/>
      <c r="H45" s="125"/>
    </row>
    <row r="46" spans="1:8" s="64" customFormat="1" ht="21" customHeight="1" x14ac:dyDescent="0.35">
      <c r="A46" s="125"/>
      <c r="B46" s="125"/>
      <c r="C46" s="125"/>
      <c r="D46" s="125"/>
      <c r="E46" s="125"/>
      <c r="F46" s="125"/>
      <c r="G46" s="125"/>
      <c r="H46" s="125"/>
    </row>
    <row r="47" spans="1:8" ht="16.5" customHeight="1" x14ac:dyDescent="0.35">
      <c r="A47" s="125"/>
      <c r="B47" s="125"/>
      <c r="C47" s="125"/>
      <c r="D47" s="125"/>
      <c r="E47" s="125"/>
      <c r="F47" s="125"/>
      <c r="G47" s="125"/>
      <c r="H47" s="125"/>
    </row>
    <row r="48" spans="1:8" ht="16.5" customHeight="1" x14ac:dyDescent="0.35">
      <c r="A48" s="125"/>
      <c r="B48" s="125"/>
      <c r="C48" s="125"/>
      <c r="D48" s="125"/>
      <c r="E48" s="125"/>
      <c r="F48" s="125"/>
      <c r="G48" s="125"/>
      <c r="H48" s="125"/>
    </row>
    <row r="49" spans="1:8" ht="33.75" customHeight="1" x14ac:dyDescent="0.35">
      <c r="A49" s="125"/>
      <c r="B49" s="126"/>
      <c r="C49" s="126"/>
      <c r="D49" s="126"/>
      <c r="E49" s="126"/>
      <c r="F49" s="126"/>
      <c r="G49" s="126"/>
      <c r="H49" s="126"/>
    </row>
    <row r="50" spans="1:8" s="64" customFormat="1" ht="54" customHeight="1" x14ac:dyDescent="0.35">
      <c r="A50" s="126"/>
      <c r="B50" s="126"/>
      <c r="C50" s="126"/>
      <c r="D50" s="126"/>
      <c r="E50" s="126"/>
      <c r="F50" s="126"/>
      <c r="G50" s="126"/>
      <c r="H50" s="126"/>
    </row>
    <row r="51" spans="1:8" x14ac:dyDescent="0.35">
      <c r="A51" s="126"/>
      <c r="B51" s="125"/>
      <c r="C51" s="125"/>
      <c r="D51" s="125"/>
      <c r="E51" s="125"/>
      <c r="F51" s="125"/>
      <c r="G51" s="125"/>
      <c r="H51" s="125"/>
    </row>
    <row r="52" spans="1:8" ht="116.25" customHeight="1" x14ac:dyDescent="0.35">
      <c r="A52" s="125"/>
      <c r="B52" s="126"/>
      <c r="C52" s="126"/>
      <c r="D52" s="126"/>
      <c r="E52" s="126"/>
      <c r="F52" s="126"/>
      <c r="G52" s="126"/>
      <c r="H52" s="126"/>
    </row>
    <row r="53" spans="1:8" x14ac:dyDescent="0.35">
      <c r="A53" s="126"/>
      <c r="B53" s="122"/>
      <c r="C53" s="122"/>
      <c r="D53" s="137"/>
      <c r="E53" s="137"/>
      <c r="F53" s="122"/>
      <c r="G53" s="122"/>
      <c r="H53" s="129"/>
    </row>
    <row r="54" spans="1:8" x14ac:dyDescent="0.35">
      <c r="A54" s="122"/>
      <c r="B54" s="123"/>
      <c r="C54" s="123"/>
      <c r="D54" s="138"/>
      <c r="E54" s="138"/>
      <c r="F54" s="123"/>
      <c r="G54" s="123"/>
      <c r="H54" s="130"/>
    </row>
    <row r="55" spans="1:8" x14ac:dyDescent="0.35">
      <c r="A55" s="123"/>
      <c r="B55" s="123"/>
      <c r="C55" s="123"/>
      <c r="D55" s="138"/>
      <c r="E55" s="138"/>
      <c r="F55" s="123"/>
      <c r="G55" s="123"/>
      <c r="H55" s="130"/>
    </row>
    <row r="56" spans="1:8" x14ac:dyDescent="0.35">
      <c r="A56" s="123"/>
      <c r="B56" s="122"/>
      <c r="C56" s="122"/>
      <c r="D56" s="137"/>
      <c r="E56" s="137"/>
      <c r="F56" s="122"/>
      <c r="G56" s="122"/>
      <c r="H56" s="129"/>
    </row>
    <row r="57" spans="1:8" x14ac:dyDescent="0.35">
      <c r="A57" s="122"/>
      <c r="B57" s="122"/>
      <c r="C57" s="122"/>
      <c r="D57" s="137"/>
      <c r="E57" s="137"/>
      <c r="F57" s="122"/>
      <c r="G57" s="122"/>
      <c r="H57" s="129"/>
    </row>
    <row r="58" spans="1:8" x14ac:dyDescent="0.35">
      <c r="A58" s="122"/>
      <c r="B58" s="122"/>
      <c r="C58" s="122"/>
      <c r="D58" s="137"/>
      <c r="E58" s="137"/>
      <c r="F58" s="122"/>
      <c r="G58" s="122"/>
      <c r="H58" s="129"/>
    </row>
    <row r="59" spans="1:8" x14ac:dyDescent="0.35">
      <c r="A59" s="122"/>
      <c r="B59" s="122"/>
      <c r="C59" s="122"/>
      <c r="D59" s="137"/>
      <c r="E59" s="137"/>
      <c r="F59" s="122"/>
      <c r="G59" s="122"/>
      <c r="H59" s="129"/>
    </row>
    <row r="60" spans="1:8" ht="20.5" x14ac:dyDescent="0.45">
      <c r="A60" s="122"/>
      <c r="B60" s="124"/>
      <c r="C60" s="105"/>
      <c r="D60" s="105"/>
      <c r="E60" s="105"/>
      <c r="F60" s="105"/>
      <c r="G60" s="105"/>
      <c r="H60" s="105"/>
    </row>
    <row r="61" spans="1:8" ht="20.5" x14ac:dyDescent="0.45">
      <c r="A61" s="124"/>
    </row>
  </sheetData>
  <mergeCells count="10">
    <mergeCell ref="B27:E27"/>
    <mergeCell ref="F3:H4"/>
    <mergeCell ref="A2:H2"/>
    <mergeCell ref="A1:H1"/>
    <mergeCell ref="A3:A5"/>
    <mergeCell ref="B3:B5"/>
    <mergeCell ref="C3:C5"/>
    <mergeCell ref="G6:G26"/>
    <mergeCell ref="E3:E5"/>
    <mergeCell ref="D3:D5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корп14</vt:lpstr>
      <vt:lpstr>корп.13</vt:lpstr>
      <vt:lpstr>КП краны</vt:lpstr>
      <vt:lpstr>'КП краны'!Заголовки_для_печати</vt:lpstr>
      <vt:lpstr>корп.13!Область_печати</vt:lpstr>
      <vt:lpstr>'КП краны'!Область_печати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stepankovav</dc:creator>
  <cp:lastModifiedBy>Тимохин Александр Юрьевич</cp:lastModifiedBy>
  <cp:lastPrinted>2025-10-30T08:03:13Z</cp:lastPrinted>
  <dcterms:created xsi:type="dcterms:W3CDTF">2008-09-18T07:44:43Z</dcterms:created>
  <dcterms:modified xsi:type="dcterms:W3CDTF">2025-10-30T12:30:38Z</dcterms:modified>
</cp:coreProperties>
</file>