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C:\Users\ttorova\AppData\Local\Temp\WebAccessAgentCache\RX\rksdev\RKS-DEV_ttorova\"/>
    </mc:Choice>
  </mc:AlternateContent>
  <bookViews>
    <workbookView xWindow="0" yWindow="0" windowWidth="23040" windowHeight="8940" tabRatio="500"/>
  </bookViews>
  <sheets>
    <sheet name="лист" sheetId="21" r:id="rId1"/>
  </sheets>
  <definedNames>
    <definedName name="_xlnm._FilterDatabase" localSheetId="0" hidden="1">лист!$A$18:$K$257</definedName>
    <definedName name="_xlnm.Print_Titles" localSheetId="0">лист!$16:$16</definedName>
    <definedName name="_xlnm.Print_Area" localSheetId="0">лист!$A$1:$K$283</definedName>
  </definedNames>
  <calcPr calcId="162913" fullPrecision="0"/>
</workbook>
</file>

<file path=xl/calcChain.xml><?xml version="1.0" encoding="utf-8"?>
<calcChain xmlns="http://schemas.openxmlformats.org/spreadsheetml/2006/main">
  <c r="F20" i="21" l="1"/>
  <c r="J227" i="21" l="1"/>
  <c r="J223" i="21"/>
  <c r="F223" i="21"/>
  <c r="I223" i="21" s="1"/>
  <c r="J215" i="21"/>
  <c r="J213" i="21"/>
  <c r="F213" i="21"/>
  <c r="I213" i="21" s="1"/>
  <c r="J194" i="21"/>
  <c r="F194" i="21"/>
  <c r="I194" i="21" s="1"/>
  <c r="J191" i="21"/>
  <c r="F164" i="21"/>
  <c r="F159" i="21"/>
  <c r="F147" i="21"/>
  <c r="F141" i="21"/>
  <c r="F104" i="21"/>
  <c r="F65" i="21"/>
  <c r="F55" i="21"/>
  <c r="F36" i="21"/>
  <c r="I20" i="21"/>
  <c r="J20" i="21"/>
  <c r="H223" i="21" l="1"/>
  <c r="K223" i="21" s="1"/>
  <c r="H213" i="21"/>
  <c r="K213" i="21" s="1"/>
  <c r="H194" i="21"/>
  <c r="K194" i="21" s="1"/>
  <c r="H20" i="21"/>
  <c r="K20" i="21" s="1"/>
  <c r="H230" i="21"/>
  <c r="I230" i="21"/>
  <c r="J230" i="21"/>
  <c r="K230" i="21"/>
  <c r="J36" i="21" l="1"/>
  <c r="I36" i="21"/>
  <c r="H36" i="21"/>
  <c r="K36" i="21" s="1"/>
  <c r="J93" i="21" l="1"/>
  <c r="I93" i="21"/>
  <c r="H93" i="21"/>
  <c r="K93" i="21" s="1"/>
  <c r="J140" i="21" l="1"/>
  <c r="I140" i="21"/>
  <c r="H140" i="21"/>
  <c r="K140" i="21" s="1"/>
  <c r="E128" i="21"/>
  <c r="F128" i="21" l="1"/>
  <c r="H128" i="21" s="1"/>
  <c r="K128" i="21" s="1"/>
  <c r="J128" i="21"/>
  <c r="H114" i="21"/>
  <c r="I114" i="21"/>
  <c r="J114" i="21"/>
  <c r="K114" i="21"/>
  <c r="H113" i="21"/>
  <c r="K113" i="21" s="1"/>
  <c r="I113" i="21"/>
  <c r="J113" i="21"/>
  <c r="H111" i="21"/>
  <c r="K111" i="21" s="1"/>
  <c r="I111" i="21"/>
  <c r="J111" i="21"/>
  <c r="H62" i="21"/>
  <c r="K62" i="21" s="1"/>
  <c r="I62" i="21"/>
  <c r="J62" i="21"/>
  <c r="H40" i="21"/>
  <c r="K40" i="21" s="1"/>
  <c r="I40" i="21"/>
  <c r="J40" i="21"/>
  <c r="I128" i="21" l="1"/>
  <c r="H117" i="21"/>
  <c r="K117" i="21" s="1"/>
  <c r="I117" i="21"/>
  <c r="J117" i="21"/>
  <c r="H141" i="21"/>
  <c r="K141" i="21" s="1"/>
  <c r="I141" i="21"/>
  <c r="J141" i="21"/>
  <c r="H179" i="21" l="1"/>
  <c r="J178" i="21"/>
  <c r="I178" i="21"/>
  <c r="H178" i="21"/>
  <c r="K178" i="21" s="1"/>
  <c r="J177" i="21"/>
  <c r="I177" i="21"/>
  <c r="H177" i="21"/>
  <c r="K177" i="21" s="1"/>
  <c r="J176" i="21"/>
  <c r="I176" i="21"/>
  <c r="H176" i="21"/>
  <c r="K176" i="21" s="1"/>
  <c r="J175" i="21"/>
  <c r="I175" i="21"/>
  <c r="H175" i="21"/>
  <c r="K175" i="21" s="1"/>
  <c r="J174" i="21"/>
  <c r="I174" i="21"/>
  <c r="H174" i="21"/>
  <c r="K174" i="21" s="1"/>
  <c r="J173" i="21"/>
  <c r="I173" i="21"/>
  <c r="H173" i="21"/>
  <c r="K173" i="21" s="1"/>
  <c r="J172" i="21"/>
  <c r="I172" i="21"/>
  <c r="H172" i="21"/>
  <c r="K172" i="21" s="1"/>
  <c r="J164" i="21"/>
  <c r="I164" i="21"/>
  <c r="H164" i="21"/>
  <c r="K164" i="21" s="1"/>
  <c r="J161" i="21"/>
  <c r="J159" i="21"/>
  <c r="I159" i="21"/>
  <c r="H159" i="21"/>
  <c r="K159" i="21" s="1"/>
  <c r="J151" i="21"/>
  <c r="J147" i="21"/>
  <c r="I147" i="21"/>
  <c r="H147" i="21"/>
  <c r="K147" i="21" s="1"/>
  <c r="J144" i="21"/>
  <c r="J139" i="21"/>
  <c r="I139" i="21"/>
  <c r="H139" i="21"/>
  <c r="K139" i="21" s="1"/>
  <c r="J138" i="21"/>
  <c r="I138" i="21"/>
  <c r="H138" i="21"/>
  <c r="K138" i="21" s="1"/>
  <c r="J137" i="21"/>
  <c r="I137" i="21"/>
  <c r="H137" i="21"/>
  <c r="K137" i="21" s="1"/>
  <c r="J136" i="21"/>
  <c r="I136" i="21"/>
  <c r="H136" i="21"/>
  <c r="K136" i="21" s="1"/>
  <c r="J135" i="21"/>
  <c r="I135" i="21"/>
  <c r="H135" i="21"/>
  <c r="K135" i="21" s="1"/>
  <c r="J134" i="21"/>
  <c r="I134" i="21"/>
  <c r="H134" i="21"/>
  <c r="K134" i="21" s="1"/>
  <c r="J133" i="21"/>
  <c r="I133" i="21"/>
  <c r="H133" i="21"/>
  <c r="K133" i="21" s="1"/>
  <c r="J119" i="21"/>
  <c r="I119" i="21"/>
  <c r="H119" i="21"/>
  <c r="K119" i="21" s="1"/>
  <c r="J118" i="21"/>
  <c r="I118" i="21"/>
  <c r="H118" i="21"/>
  <c r="K118" i="21" s="1"/>
  <c r="J116" i="21"/>
  <c r="I116" i="21"/>
  <c r="H116" i="21"/>
  <c r="K116" i="21" s="1"/>
  <c r="J115" i="21"/>
  <c r="I115" i="21"/>
  <c r="H115" i="21"/>
  <c r="K115" i="21" s="1"/>
  <c r="J112" i="21"/>
  <c r="I112" i="21"/>
  <c r="H112" i="21"/>
  <c r="K112" i="21" s="1"/>
  <c r="J110" i="21"/>
  <c r="I110" i="21"/>
  <c r="H110" i="21"/>
  <c r="K110" i="21" s="1"/>
  <c r="J108" i="21"/>
  <c r="I108" i="21"/>
  <c r="H108" i="21"/>
  <c r="K108" i="21" s="1"/>
  <c r="H104" i="21"/>
  <c r="J81" i="21"/>
  <c r="I81" i="21"/>
  <c r="H81" i="21"/>
  <c r="K81" i="21" s="1"/>
  <c r="J65" i="21"/>
  <c r="I65" i="21"/>
  <c r="H65" i="21"/>
  <c r="K65" i="21" s="1"/>
  <c r="J64" i="21"/>
  <c r="I64" i="21"/>
  <c r="H64" i="21"/>
  <c r="K64" i="21" s="1"/>
  <c r="J63" i="21"/>
  <c r="I63" i="21"/>
  <c r="H63" i="21"/>
  <c r="K63" i="21" s="1"/>
  <c r="J61" i="21"/>
  <c r="I61" i="21"/>
  <c r="H61" i="21"/>
  <c r="K61" i="21" s="1"/>
  <c r="J60" i="21"/>
  <c r="I60" i="21"/>
  <c r="H60" i="21"/>
  <c r="K60" i="21" s="1"/>
  <c r="J59" i="21"/>
  <c r="I59" i="21"/>
  <c r="H59" i="21"/>
  <c r="K59" i="21" s="1"/>
  <c r="J55" i="21"/>
  <c r="I55" i="21"/>
  <c r="H55" i="21"/>
  <c r="K55" i="21" s="1"/>
  <c r="J54" i="21"/>
  <c r="I54" i="21"/>
  <c r="H54" i="21"/>
  <c r="K54" i="21" s="1"/>
  <c r="J53" i="21"/>
  <c r="I53" i="21"/>
  <c r="H53" i="21"/>
  <c r="K53" i="21" s="1"/>
  <c r="J52" i="21"/>
  <c r="I52" i="21"/>
  <c r="H52" i="21"/>
  <c r="K52" i="21" s="1"/>
  <c r="J51" i="21"/>
  <c r="I51" i="21"/>
  <c r="H51" i="21"/>
  <c r="K51" i="21" s="1"/>
  <c r="J50" i="21"/>
  <c r="I50" i="21"/>
  <c r="H50" i="21"/>
  <c r="K50" i="21" s="1"/>
  <c r="J49" i="21"/>
  <c r="I49" i="21"/>
  <c r="H49" i="21"/>
  <c r="K49" i="21" s="1"/>
  <c r="J48" i="21"/>
  <c r="I48" i="21"/>
  <c r="H48" i="21"/>
  <c r="K48" i="21" s="1"/>
  <c r="J47" i="21"/>
  <c r="I47" i="21"/>
  <c r="H47" i="21"/>
  <c r="K47" i="21" s="1"/>
  <c r="J46" i="21"/>
  <c r="I46" i="21"/>
  <c r="H46" i="21"/>
  <c r="K46" i="21" s="1"/>
  <c r="J45" i="21"/>
  <c r="I45" i="21"/>
  <c r="H45" i="21"/>
  <c r="K45" i="21" s="1"/>
  <c r="J44" i="21"/>
  <c r="I44" i="21"/>
  <c r="H44" i="21"/>
  <c r="K44" i="21" s="1"/>
  <c r="J43" i="21"/>
  <c r="I43" i="21"/>
  <c r="H43" i="21"/>
  <c r="K43" i="21" s="1"/>
  <c r="J42" i="21"/>
  <c r="I42" i="21"/>
  <c r="H42" i="21"/>
  <c r="K42" i="21" s="1"/>
  <c r="J41" i="21"/>
  <c r="I41" i="21"/>
  <c r="H41" i="21"/>
  <c r="K41" i="21" s="1"/>
  <c r="J35" i="21"/>
  <c r="I35" i="21"/>
  <c r="H35" i="21"/>
  <c r="K35" i="21" s="1"/>
  <c r="J34" i="21"/>
  <c r="I34" i="21"/>
  <c r="H34" i="21"/>
  <c r="K34" i="21" s="1"/>
  <c r="J33" i="21"/>
  <c r="I33" i="21"/>
  <c r="H33" i="21"/>
  <c r="K33" i="21" s="1"/>
  <c r="E229" i="21"/>
  <c r="F227" i="21" s="1"/>
  <c r="E222" i="21"/>
  <c r="E221" i="21"/>
  <c r="E220" i="21"/>
  <c r="E217" i="21"/>
  <c r="E206" i="21"/>
  <c r="E198" i="21"/>
  <c r="E192" i="21"/>
  <c r="E188" i="21"/>
  <c r="E179" i="21"/>
  <c r="J179" i="21" s="1"/>
  <c r="E168" i="21"/>
  <c r="E170" i="21" s="1"/>
  <c r="F168" i="21" s="1"/>
  <c r="H168" i="21" s="1"/>
  <c r="E162" i="21"/>
  <c r="E152" i="21"/>
  <c r="E146" i="21"/>
  <c r="F144" i="21" s="1"/>
  <c r="I144" i="21" s="1"/>
  <c r="E125" i="21"/>
  <c r="F125" i="21" s="1"/>
  <c r="H125" i="21" s="1"/>
  <c r="E120" i="21"/>
  <c r="E101" i="21"/>
  <c r="E103" i="21" s="1"/>
  <c r="F101" i="21" s="1"/>
  <c r="H101" i="21" s="1"/>
  <c r="E97" i="21"/>
  <c r="E90" i="21"/>
  <c r="E89" i="21"/>
  <c r="E88" i="21"/>
  <c r="E87" i="21"/>
  <c r="E85" i="21"/>
  <c r="J82" i="21"/>
  <c r="E181" i="21" l="1"/>
  <c r="J188" i="21"/>
  <c r="F188" i="21"/>
  <c r="H188" i="21" s="1"/>
  <c r="K188" i="21" s="1"/>
  <c r="E193" i="21"/>
  <c r="F191" i="21" s="1"/>
  <c r="F198" i="21"/>
  <c r="H198" i="21" s="1"/>
  <c r="K198" i="21" s="1"/>
  <c r="J198" i="21"/>
  <c r="J206" i="21"/>
  <c r="F206" i="21"/>
  <c r="E163" i="21"/>
  <c r="F161" i="21"/>
  <c r="F215" i="21"/>
  <c r="E86" i="21"/>
  <c r="F82" i="21" s="1"/>
  <c r="J90" i="21"/>
  <c r="F90" i="21"/>
  <c r="H90" i="21" s="1"/>
  <c r="K90" i="21" s="1"/>
  <c r="J120" i="21"/>
  <c r="F120" i="21"/>
  <c r="H120" i="21" s="1"/>
  <c r="K120" i="21" s="1"/>
  <c r="H144" i="21"/>
  <c r="K144" i="21" s="1"/>
  <c r="I227" i="21"/>
  <c r="H227" i="21"/>
  <c r="K227" i="21" s="1"/>
  <c r="E94" i="21"/>
  <c r="F94" i="21" s="1"/>
  <c r="H94" i="21" s="1"/>
  <c r="K94" i="21" s="1"/>
  <c r="F97" i="21"/>
  <c r="H97" i="21" s="1"/>
  <c r="K97" i="21" s="1"/>
  <c r="E124" i="21"/>
  <c r="F122" i="21" s="1"/>
  <c r="H122" i="21" s="1"/>
  <c r="K122" i="21" s="1"/>
  <c r="J125" i="21"/>
  <c r="I125" i="21"/>
  <c r="K125" i="21"/>
  <c r="E218" i="21"/>
  <c r="J122" i="21"/>
  <c r="K179" i="21"/>
  <c r="I179" i="21"/>
  <c r="K168" i="21"/>
  <c r="K104" i="21"/>
  <c r="I104" i="21"/>
  <c r="J104" i="21"/>
  <c r="K101" i="21"/>
  <c r="J168" i="21"/>
  <c r="J132" i="21" s="1"/>
  <c r="I101" i="21"/>
  <c r="I168" i="21"/>
  <c r="J97" i="21"/>
  <c r="J101" i="21"/>
  <c r="E180" i="21"/>
  <c r="E187" i="21"/>
  <c r="E186" i="21"/>
  <c r="E185" i="21"/>
  <c r="E182" i="21"/>
  <c r="E153" i="21"/>
  <c r="E158" i="21"/>
  <c r="E157" i="21"/>
  <c r="E156" i="21"/>
  <c r="I198" i="21" l="1"/>
  <c r="I122" i="21"/>
  <c r="I109" i="21" s="1"/>
  <c r="I90" i="21"/>
  <c r="I120" i="21"/>
  <c r="J94" i="21"/>
  <c r="J32" i="21" s="1"/>
  <c r="I97" i="21"/>
  <c r="H82" i="21"/>
  <c r="K82" i="21" s="1"/>
  <c r="K32" i="21" s="1"/>
  <c r="I82" i="21"/>
  <c r="H215" i="21"/>
  <c r="K215" i="21" s="1"/>
  <c r="I215" i="21"/>
  <c r="I206" i="21"/>
  <c r="H206" i="21"/>
  <c r="K206" i="21" s="1"/>
  <c r="I191" i="21"/>
  <c r="H191" i="21"/>
  <c r="K191" i="21" s="1"/>
  <c r="I94" i="21"/>
  <c r="I32" i="21" s="1"/>
  <c r="I161" i="21"/>
  <c r="H161" i="21"/>
  <c r="K161" i="21" s="1"/>
  <c r="I188" i="21"/>
  <c r="K109" i="21"/>
  <c r="E183" i="21"/>
  <c r="F180" i="21" s="1"/>
  <c r="H180" i="21" s="1"/>
  <c r="K180" i="21" s="1"/>
  <c r="E154" i="21"/>
  <c r="J180" i="21"/>
  <c r="J109" i="21"/>
  <c r="I197" i="21" l="1"/>
  <c r="I180" i="21"/>
  <c r="I171" i="21" s="1"/>
  <c r="J197" i="21"/>
  <c r="K197" i="21"/>
  <c r="E184" i="21"/>
  <c r="E155" i="21"/>
  <c r="F151" i="21" s="1"/>
  <c r="I151" i="21" l="1"/>
  <c r="I132" i="21" s="1"/>
  <c r="H151" i="21"/>
  <c r="K151" i="21" s="1"/>
  <c r="K132" i="21" s="1"/>
  <c r="J171" i="21"/>
  <c r="K171" i="21"/>
  <c r="K19" i="21" l="1"/>
  <c r="K231" i="21" s="1"/>
  <c r="I19" i="21"/>
  <c r="I231" i="21" s="1"/>
  <c r="J19" i="21"/>
  <c r="J231" i="21" s="1"/>
  <c r="K232" i="21" l="1"/>
</calcChain>
</file>

<file path=xl/sharedStrings.xml><?xml version="1.0" encoding="utf-8"?>
<sst xmlns="http://schemas.openxmlformats.org/spreadsheetml/2006/main" count="702" uniqueCount="425">
  <si>
    <t>Ед.изм</t>
  </si>
  <si>
    <t>Наименование позиции</t>
  </si>
  <si>
    <t>№ п/п</t>
  </si>
  <si>
    <t>Кол-во</t>
  </si>
  <si>
    <t>Стоимость на ед. с НДС, руб</t>
  </si>
  <si>
    <t>Стоимость всего с НДС, руб</t>
  </si>
  <si>
    <t xml:space="preserve">Цена работ </t>
  </si>
  <si>
    <t>Материалы</t>
  </si>
  <si>
    <t>Всего</t>
  </si>
  <si>
    <t>Цена материалов</t>
  </si>
  <si>
    <t>1</t>
  </si>
  <si>
    <t>1.1</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</si>
  <si>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</si>
  <si>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</si>
  <si>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</si>
  <si>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</si>
  <si>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</si>
  <si>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</si>
  <si>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</si>
  <si>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</si>
  <si>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СНиП, СП и включены в коммерческое предложение.                     </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</si>
  <si>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</si>
  <si>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11. Работы по необходимым испытаниям,  включены в единичные цены Предложения, учтены и отдельно оплачиваться не будут</t>
  </si>
  <si>
    <t>12. 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</si>
  <si>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</si>
  <si>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</si>
  <si>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</si>
  <si>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</si>
  <si>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</si>
  <si>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</si>
  <si>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</si>
  <si>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</si>
  <si>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</si>
  <si>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</si>
  <si>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</si>
  <si>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t>Ячейки, выделенные данным цветом - обязательны к заполнению</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</si>
  <si>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</si>
  <si>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</si>
  <si>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</si>
  <si>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</si>
  <si>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</si>
  <si>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</si>
  <si>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</si>
  <si>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Готовность выхода на строительную площадку по гарантийному письму (да/нет)</t>
  </si>
  <si>
    <t>Гарантийный срок , мес</t>
  </si>
  <si>
    <t>СРО</t>
  </si>
  <si>
    <t>Классификатор</t>
  </si>
  <si>
    <t>3.3</t>
  </si>
  <si>
    <t>2</t>
  </si>
  <si>
    <t>2.1</t>
  </si>
  <si>
    <t>2.2</t>
  </si>
  <si>
    <t>2.3</t>
  </si>
  <si>
    <t>2.4</t>
  </si>
  <si>
    <t>3</t>
  </si>
  <si>
    <t>3.1</t>
  </si>
  <si>
    <t>3.2</t>
  </si>
  <si>
    <t>3.4</t>
  </si>
  <si>
    <t>3.5</t>
  </si>
  <si>
    <t>4</t>
  </si>
  <si>
    <t>5</t>
  </si>
  <si>
    <t>4.1</t>
  </si>
  <si>
    <t>4.2</t>
  </si>
  <si>
    <t>4.3</t>
  </si>
  <si>
    <t>5.1</t>
  </si>
  <si>
    <t>5.2</t>
  </si>
  <si>
    <t>5.3</t>
  </si>
  <si>
    <t>5.4</t>
  </si>
  <si>
    <t>5.5</t>
  </si>
  <si>
    <t>6</t>
  </si>
  <si>
    <t>в том числе НДС 20%</t>
  </si>
  <si>
    <t>Итого с НДС:</t>
  </si>
  <si>
    <t>- Объемы работ принимаются фактически выполненные.</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</si>
  <si>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связанные с доставкой/разгрузкой/вывозом материала, водоснабжения, электроснабжением, водоотведением и прочие вопросы прямо или косвенно влияющие на производство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</si>
  <si>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t>Согласие с типовой формой договора Заказчика (да)</t>
  </si>
  <si>
    <t>Согласие в подписание договора электронной цифровой подписью (да/нет)</t>
  </si>
  <si>
    <t>Наименование контрагента</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</si>
  <si>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</si>
  <si>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</si>
  <si>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</si>
  <si>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</si>
  <si>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</si>
  <si>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</si>
  <si>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</si>
  <si>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2.5</t>
  </si>
  <si>
    <t>4.4</t>
  </si>
  <si>
    <t>4.5</t>
  </si>
  <si>
    <t>6.1</t>
  </si>
  <si>
    <t>6.2</t>
  </si>
  <si>
    <t>6.3</t>
  </si>
  <si>
    <t>6.4</t>
  </si>
  <si>
    <t>2.6</t>
  </si>
  <si>
    <t>3.6</t>
  </si>
  <si>
    <t>5.6</t>
  </si>
  <si>
    <t>4.6</t>
  </si>
  <si>
    <t>Наименование работ: полный комплекс работ по устройству сетей связи</t>
  </si>
  <si>
    <t>Сети связи</t>
  </si>
  <si>
    <t>Телекоммуникационные шкафы ТКШ-1 - ТКШ-5, ТКШ-7</t>
  </si>
  <si>
    <t>Сборка и монтаж телекоммуникационных шкафов ТКШ-1 - ТКШ-3, ТКШ-5 - ТКШ-7 в составе:</t>
  </si>
  <si>
    <t>шт.</t>
  </si>
  <si>
    <t>- шкаф телекоммуникационный напольный 32U 600x800мм, серия TFC, SNR-TFC-326080-GS-G-SF</t>
  </si>
  <si>
    <t>- крепежный набор для 19" оборудования (100шт.), SNR-CN-M6-16-100</t>
  </si>
  <si>
    <t>- блок электрических розеток на 8 гнезд Schuko, без шнура питания с вилкой C14, SNR-PDU-08S-W2</t>
  </si>
  <si>
    <t>- кабель питания IEC320-C14/IEC320-C13, 220B, 10А, 1.8м, PC-C14-C13-10A-1.8</t>
  </si>
  <si>
    <t>- блок вентиляторов для шкафов глубиной 800мм, 4 вентилятора, COM0001613</t>
  </si>
  <si>
    <t>- кабельный органайзер 19" 1U, SNR-FB-ORG</t>
  </si>
  <si>
    <t>- источник бесперебойного питания, TRX11-3KL-LCD/AS09C13</t>
  </si>
  <si>
    <t>- рельсы для ИБП, RAIL-800</t>
  </si>
  <si>
    <t>- полка стационарная для шкафов глубиной 800мм, SNR-SHELF-08055-20G</t>
  </si>
  <si>
    <t>- коммутационный шнур U/UTP 4-х парный cat.5e 10.0м LSZH standart серый, SNR-UU4-5E-100-LST-GY</t>
  </si>
  <si>
    <t>1.1.1</t>
  </si>
  <si>
    <t>1.1.2</t>
  </si>
  <si>
    <t>1.1.3</t>
  </si>
  <si>
    <t>1.1.4</t>
  </si>
  <si>
    <t>1.1.5</t>
  </si>
  <si>
    <t>1.1.6</t>
  </si>
  <si>
    <t>1.1.7</t>
  </si>
  <si>
    <t>1.1.8</t>
  </si>
  <si>
    <t>1.1.9</t>
  </si>
  <si>
    <t>1.1.10</t>
  </si>
  <si>
    <t>Домофония и СКУД BAS-IP - ProxWay, автовызов лифтов</t>
  </si>
  <si>
    <t>Монтаж и подключение монитор консьержа, AM-02 BLACK</t>
  </si>
  <si>
    <t>Программное обеспечение LINK BUSINESS PLATFORM (В комплект включено 300 аккаунтов)</t>
  </si>
  <si>
    <t>Программное обеспечение абонентское</t>
  </si>
  <si>
    <t>Коронение под установочную коробку 68х40 мм с последующим монтажем подрозетника</t>
  </si>
  <si>
    <t>Монтаж коробки установочной 68х40мм круглая, КУ1106 HEGEL</t>
  </si>
  <si>
    <t>Установка крышки для установочной коробки D68 белая, plc-kmt-100-015</t>
  </si>
  <si>
    <t>2.7</t>
  </si>
  <si>
    <t>2.8</t>
  </si>
  <si>
    <t>2.9</t>
  </si>
  <si>
    <t>2.10</t>
  </si>
  <si>
    <t>Монтаж и подключение РоЕ коммутатора на 4 порта, SH-20.4</t>
  </si>
  <si>
    <t>Монтаж и подключение РоЕ коммутатора на 8 порта, SH-20.8</t>
  </si>
  <si>
    <t>Монтаж и подключение РоЕ коммутатора на 16 порта, SH-20.16</t>
  </si>
  <si>
    <t>Монтаж и подключение коммутатора на 24 порта SNR-S2982G-24T-POE-E</t>
  </si>
  <si>
    <t>Монтаж и подключение маршрутизатора, RB4011iGS+RM</t>
  </si>
  <si>
    <t>Монтаж и подключение автоматического выключателя ВА47-29 1Р 6А 4,5кА С, MVA20-1-006-C, на DIN-рейке (30см) оцинкованная, YDN10-0030</t>
  </si>
  <si>
    <t>Монтаж и подключение розетки 16А, РДЕ-47 (mdse-47)</t>
  </si>
  <si>
    <t>Монтаж и подключение портативного сервера ДФ с ОС (32 Гб ОЗУ, процессор не ниже i5, SSD не меньше 500 Гб)</t>
  </si>
  <si>
    <t>2.11</t>
  </si>
  <si>
    <t>2.12</t>
  </si>
  <si>
    <t>2.13</t>
  </si>
  <si>
    <t>2.14</t>
  </si>
  <si>
    <t>2.15</t>
  </si>
  <si>
    <t>2.16</t>
  </si>
  <si>
    <t>2.17</t>
  </si>
  <si>
    <t>2.18</t>
  </si>
  <si>
    <t>2.19</t>
  </si>
  <si>
    <t>Монтаж и подключение IP-контроллера доступа PW-400 AC mod.23</t>
  </si>
  <si>
    <t>Монтаж и подключение кнопки выхода DR-03</t>
  </si>
  <si>
    <t>Сборка и монтаж шкафов ШДФ-1 - ШДФ-7 в составе:</t>
  </si>
  <si>
    <t>2.20</t>
  </si>
  <si>
    <t>2.22</t>
  </si>
  <si>
    <t>2.23</t>
  </si>
  <si>
    <t>2.24</t>
  </si>
  <si>
    <t>2.25</t>
  </si>
  <si>
    <t>- корпус металлический ЩМП-3-0 (650х500х220мм) УХЛ3 IP31, YKM40-03-31</t>
  </si>
  <si>
    <t>- DIN-рейка (45см) оцинкованная, YDN10-0045</t>
  </si>
  <si>
    <t>- заглушка для ЗНИ-16мм2 YZN10D-ZGL-016-K03</t>
  </si>
  <si>
    <t>- зажим наборный ЗНИ-16мм2 YZN10-016-K03</t>
  </si>
  <si>
    <t>- зажим наборный ЗНИ-16мм2 (JXB100) синий, YZN10-016-K07</t>
  </si>
  <si>
    <t>- зажим наборный ЗНИ-16PEN 16мм2 (JXB-земля), YZN20-016-K52</t>
  </si>
  <si>
    <t>- шина PE "земля" на DIN-изоляторе ШНИ-8х12-10-Д-Ж, YNN10-812-10D-K05</t>
  </si>
  <si>
    <t>- шина N "ноль" на DIN-изоляторе ШНИ-6х9-10-Д-С, YNN10-69-10D-K07</t>
  </si>
  <si>
    <t xml:space="preserve">- ограничитель на DIN-рейку металл, YXD10 </t>
  </si>
  <si>
    <t>- автоматический выключатель ВА47-29 1Р 16А 4,5кА С, MVA20-1-016-C</t>
  </si>
  <si>
    <t>- автоматический выключатель ВА47-29 1Р 6А 4,5кА С, MVA20-1-006-C</t>
  </si>
  <si>
    <t>- розетка 16А, РДЕ-47 (mdse-47)</t>
  </si>
  <si>
    <t>- блок питания 15В, 4А, HDR-60-15</t>
  </si>
  <si>
    <t>- блок питания 15В, 6,13А, HDR-100-15</t>
  </si>
  <si>
    <t>- кабель-канал перфорированный 40х60, CKM50-040-060-1-K03</t>
  </si>
  <si>
    <t>м.п.</t>
  </si>
  <si>
    <t>м</t>
  </si>
  <si>
    <t>шт</t>
  </si>
  <si>
    <t>- труба гладкая жесткая ПВХ 20мм серая, CTR10-020-K41-093I</t>
  </si>
  <si>
    <t>- скоба металлическая однолапковая СМО d19-20 для монтажного пистолета (без отверстий), PR08.2754</t>
  </si>
  <si>
    <t>- гвозди 3.0*19 мм усиленные для монтажного пистолета</t>
  </si>
  <si>
    <t>- газовый баллон Toua с зеленым клапаном (длина 165 мм) toua-fcg</t>
  </si>
  <si>
    <t>- муфта гибкая труба-труба 20мм IP44 PROxima, mtt-20</t>
  </si>
  <si>
    <t>- тройник соединительный для трубы 20мм Plast PROxima, tr-t-20</t>
  </si>
  <si>
    <t>- муфта труба-труба с ограничителем 20 мм IP40, 54920</t>
  </si>
  <si>
    <t>Затягивание кабеля в ПВХ трубу в составе:</t>
  </si>
  <si>
    <t>- кабель U/UTP Cat5e LSZH нг(А)-HF 4х2х0,5</t>
  </si>
  <si>
    <t>- кабель силовой МКШнг(а)-LS 2х1,0</t>
  </si>
  <si>
    <t>Прокладка гофрированной ПВХ трубы в составе:</t>
  </si>
  <si>
    <t>- труба гофрированная ПВХ d=25мм с зондом (50м), CTG20-25-K41-050I</t>
  </si>
  <si>
    <t>- дюбель-хомут 19-25мм</t>
  </si>
  <si>
    <t>- кабель силовой, ВВГнг-LS 3х2,5</t>
  </si>
  <si>
    <t>Прокладка кабеля открыто в составе:</t>
  </si>
  <si>
    <t>- дюбель-хомут 5-10мм</t>
  </si>
  <si>
    <t>Прокладка кабеля в лотке в составе:</t>
  </si>
  <si>
    <t>- хомут нейлоновый 300мм</t>
  </si>
  <si>
    <t>2.26</t>
  </si>
  <si>
    <t>2.27</t>
  </si>
  <si>
    <t>2.28</t>
  </si>
  <si>
    <t>2.29.1</t>
  </si>
  <si>
    <t>2.29.2</t>
  </si>
  <si>
    <t>2.30</t>
  </si>
  <si>
    <t>2.31</t>
  </si>
  <si>
    <t>2.32</t>
  </si>
  <si>
    <t>Устройство заземления шкафа проводом ПВ-3 желто-зеленый 1х6</t>
  </si>
  <si>
    <t>Калитки (2 шт.)</t>
  </si>
  <si>
    <t>Монтаж замка электромагнитного TS-ML300 с монтажным уголком TS-LM300</t>
  </si>
  <si>
    <t>Монтаж и подключение блока питания 15В, 4А, HDR-60-15 в ШДФ</t>
  </si>
  <si>
    <t>Монтаж и подключение блока питания 15В, 1А, HDR-15-15 в ШДФ</t>
  </si>
  <si>
    <t>Устройство траншеи с обратной засыпкой и послойным уплотнением Ку=0,98</t>
  </si>
  <si>
    <t>Прокладка двустенной трубы ПНД гибкая для кабельной канализации д.50мм с протяжкой, SN13, 420Н, в бухте 100м, цвет красный, 121950 в траншее</t>
  </si>
  <si>
    <t>Монтаж ленты сигнальной ЛСЭ Осторожно кабель 250х100 EKF Basic, lse-250x100-bas</t>
  </si>
  <si>
    <t>Затягивание кабеля в ПНД трубу в составе:</t>
  </si>
  <si>
    <t>3.7</t>
  </si>
  <si>
    <t>3.8</t>
  </si>
  <si>
    <t>3.9</t>
  </si>
  <si>
    <t>3.10</t>
  </si>
  <si>
    <t>3.11</t>
  </si>
  <si>
    <t>3.11.1</t>
  </si>
  <si>
    <t>Ворота на придомовую территорию (1 шт.)</t>
  </si>
  <si>
    <t>Монтаж термошкафа (400х500х210мм, -40°С), ТШ-13</t>
  </si>
  <si>
    <t>Монтаж заземления шкафа проводом заземления ПВ-3 желто-зеленый 1х6</t>
  </si>
  <si>
    <t>Монтаж и подключение блока управления GSM, GSM-3.0</t>
  </si>
  <si>
    <t>Монтаж и подключение поста кнопочного на 3 кнопки, BUTTON3</t>
  </si>
  <si>
    <t>Монтаж и подключение блока питания 24В, 1,5А, HDR-30-24</t>
  </si>
  <si>
    <t>Прокладка металлорукава в составе:</t>
  </si>
  <si>
    <t>- металлорукав, Р3-ЦПнг-20</t>
  </si>
  <si>
    <t>- скоба металлическая однолапковая d=19-20 мм, CMAT10-19-100</t>
  </si>
  <si>
    <t>Затягивание кабеля в металлорукав в составе:</t>
  </si>
  <si>
    <t>- кабель коаксиальный, RG-6 01-2654</t>
  </si>
  <si>
    <t>- кабель силовой, ВВГнг-LS 4x1,5</t>
  </si>
  <si>
    <t>- труба гофрированная ПВХ d=20мм CTG20-20-K41-100I</t>
  </si>
  <si>
    <t>- кабель огнестойкий, КПСнг(А)-FRLS 1х2х0,75</t>
  </si>
  <si>
    <t>- хомут нейлоновый 300 мм</t>
  </si>
  <si>
    <t>4.7</t>
  </si>
  <si>
    <t>4.8</t>
  </si>
  <si>
    <t>4.9</t>
  </si>
  <si>
    <t>4.9.1</t>
  </si>
  <si>
    <t>4.9.2</t>
  </si>
  <si>
    <t>4.10</t>
  </si>
  <si>
    <t>4.10.1</t>
  </si>
  <si>
    <t>4.10.2</t>
  </si>
  <si>
    <t>4.11</t>
  </si>
  <si>
    <t>4.11.1</t>
  </si>
  <si>
    <t>4.12</t>
  </si>
  <si>
    <t>4.12.1</t>
  </si>
  <si>
    <t>4.13</t>
  </si>
  <si>
    <t>4.13.1</t>
  </si>
  <si>
    <t>4.14.1</t>
  </si>
  <si>
    <t>4.14.2</t>
  </si>
  <si>
    <t>4.15</t>
  </si>
  <si>
    <t>Авто-СКУД ESMART для доступа в паркинг</t>
  </si>
  <si>
    <t>Монтаж и подключение системы Авто-СКУД ESMART для доступа в паркинг, 100-13005</t>
  </si>
  <si>
    <t>Программирование бесконтактных карт (по кол-ву машиномест). Пассивная RFID метка Windshield Label</t>
  </si>
  <si>
    <t>Монтаж и подключение IP-контроллер доступа PW-400 AC mod.23</t>
  </si>
  <si>
    <t>Монтаж коробки распределительной 85х85х40 IP44 КМ41235</t>
  </si>
  <si>
    <t>Монтаж клемм, 222-413</t>
  </si>
  <si>
    <t>5.7</t>
  </si>
  <si>
    <t>5.8</t>
  </si>
  <si>
    <t>5.9</t>
  </si>
  <si>
    <t>5.9.1</t>
  </si>
  <si>
    <t>5.9.4</t>
  </si>
  <si>
    <t>5.9.2</t>
  </si>
  <si>
    <t>5.9.5</t>
  </si>
  <si>
    <t>5.9.3</t>
  </si>
  <si>
    <t>5.9.6</t>
  </si>
  <si>
    <t>5.9.7</t>
  </si>
  <si>
    <t>5.10</t>
  </si>
  <si>
    <t>5.10.1</t>
  </si>
  <si>
    <t>5.10.2</t>
  </si>
  <si>
    <t>5.11</t>
  </si>
  <si>
    <t>5.11.1</t>
  </si>
  <si>
    <t>5.11.2</t>
  </si>
  <si>
    <t>5.12</t>
  </si>
  <si>
    <t>5.12.1</t>
  </si>
  <si>
    <t>5.12.2</t>
  </si>
  <si>
    <t>Оборудование шлагбаумов (2шт.)</t>
  </si>
  <si>
    <t>Монтаж шлагбаума в составе:</t>
  </si>
  <si>
    <t>- стойкa шлагбаума со встроенным блоком управления, крепежные элементы, пружина., BARRIER-PRO</t>
  </si>
  <si>
    <t>- монтажное основание для бетонирования, BRN-BASE</t>
  </si>
  <si>
    <t>- защитное ограждение шлагбаума, BR-PROTECT</t>
  </si>
  <si>
    <t>- стрела прямоугольная длиной от 3 до 6 м BOOM</t>
  </si>
  <si>
    <t>- пружина балансировочная для стрелы BRххх</t>
  </si>
  <si>
    <t>- ловитель для стрелы шлагбаума с регулировкой высоты ловителя V-HOLDER</t>
  </si>
  <si>
    <t>Монтаж стойки и фотоэлемента в составе:</t>
  </si>
  <si>
    <t>- фотоэлементы безопасности, состоящие из инфракрасного передатчика и приемника PHOTOCELL-N</t>
  </si>
  <si>
    <t>- стойка для фотоэлемента DHPC</t>
  </si>
  <si>
    <t>6.1.1</t>
  </si>
  <si>
    <t>6.1.2</t>
  </si>
  <si>
    <t>6.1.3</t>
  </si>
  <si>
    <t>6.1.4</t>
  </si>
  <si>
    <t>6.1.5</t>
  </si>
  <si>
    <t>6.1.6</t>
  </si>
  <si>
    <t>6.2.1</t>
  </si>
  <si>
    <t>6.2.2</t>
  </si>
  <si>
    <t>6.5</t>
  </si>
  <si>
    <t>6.6</t>
  </si>
  <si>
    <t>6.7</t>
  </si>
  <si>
    <t>6.8</t>
  </si>
  <si>
    <t>6.9</t>
  </si>
  <si>
    <t>6.9.1</t>
  </si>
  <si>
    <t>1. В единичных расценках учтена последовательность операций и трудозатраты по устройству сетей связи.</t>
  </si>
  <si>
    <t>9.  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обязательна при производстве работ на стройплощадке и включена в стоимость работ.</t>
  </si>
  <si>
    <t>4.11.2</t>
  </si>
  <si>
    <t>4.11.3</t>
  </si>
  <si>
    <t>4.15.1</t>
  </si>
  <si>
    <t>4.15.2</t>
  </si>
  <si>
    <t>6.7.1</t>
  </si>
  <si>
    <t>6.8.1</t>
  </si>
  <si>
    <t>6.8.2</t>
  </si>
  <si>
    <t>6.8.3</t>
  </si>
  <si>
    <t>6.9.2</t>
  </si>
  <si>
    <t>1.1.11</t>
  </si>
  <si>
    <t>- универсальный батарейный блок для ИБП ВАТ16-192V-9AH-R</t>
  </si>
  <si>
    <t>Монтаж кронштейна для ВП AV-08F</t>
  </si>
  <si>
    <t>-Источник бесперебойного питания Line-Interactive, 800 VA SNR-UPS</t>
  </si>
  <si>
    <t>-C59Монитор 31,5" DQ32N1 DEXP(или аналог)</t>
  </si>
  <si>
    <t xml:space="preserve">Устройство автоматизированного рабочего места  </t>
  </si>
  <si>
    <t>- Сетевой фильтр DEXP Standart 650В черный</t>
  </si>
  <si>
    <t>Монтаж и подключение кнопки аварийной разблокировки дверей ИР 513-10 Рубеж</t>
  </si>
  <si>
    <t>Программирование бесконтактных карт RFID-брелок Mifire Classic 1K брендированные</t>
  </si>
  <si>
    <t>Обжимка разъемов RJ45(10% запас)</t>
  </si>
  <si>
    <t>2.32.1</t>
  </si>
  <si>
    <t>2.32.2</t>
  </si>
  <si>
    <t>2.33</t>
  </si>
  <si>
    <t>2.33.2</t>
  </si>
  <si>
    <t>2.34</t>
  </si>
  <si>
    <t>Программирование бесконтактных proxi карт RFID-брелок PW-mini multi BLE ProxWay брендированные</t>
  </si>
  <si>
    <t>Монтаж и подключение многоабонентской вызывной панели с распознаванием лиц, AA-14FBIS с кронштейном для ВП AV-08FB, BR-AV8</t>
  </si>
  <si>
    <t>Монтаж стойки для считывателя Аякс 150х150мм, оранжевая, базовая, наклонная Магнито-контакт</t>
  </si>
  <si>
    <t>Монтаж и подключение кнопки выхода DR-03 SLINTEX</t>
  </si>
  <si>
    <t>3.12</t>
  </si>
  <si>
    <t>3.12.1</t>
  </si>
  <si>
    <t>3.12.2</t>
  </si>
  <si>
    <t>3.13</t>
  </si>
  <si>
    <t>3.13.1</t>
  </si>
  <si>
    <t>3.13.2</t>
  </si>
  <si>
    <t>3.14</t>
  </si>
  <si>
    <t>3.14.1</t>
  </si>
  <si>
    <t>3.14.2</t>
  </si>
  <si>
    <t>3.14.3</t>
  </si>
  <si>
    <t>-труба гладкая жесткая ПВХ 20мм серая, CTR10-020-K41-111I</t>
  </si>
  <si>
    <t>Монтаж комплекта приводов для распашных ворот, AMBO AM-5000KIT Комфорт (привод 2 шт, блок управления CUSD-1N, пульт AT-4N (2 шт), ключ разблокировки (2шт), фотоэлементы LM-Lсигнальная лампа SL-U)</t>
  </si>
  <si>
    <t>Монтаж и подключение блока управления GSM, GSM-3.0 Doorhan</t>
  </si>
  <si>
    <t>Монтаж и подключение поста кнопочного на 3 кнопки, BUTTON3 Doorhan</t>
  </si>
  <si>
    <t>- труба гладкая жесткая ПВХ 20мм серая, CTR10-020-K41-111I</t>
  </si>
  <si>
    <t>4.12.2</t>
  </si>
  <si>
    <t>4.12.3</t>
  </si>
  <si>
    <t>4.12.4</t>
  </si>
  <si>
    <t>4.12.5</t>
  </si>
  <si>
    <t>4.12.6</t>
  </si>
  <si>
    <t>4.12.7</t>
  </si>
  <si>
    <t>4.15.3</t>
  </si>
  <si>
    <t>4.16</t>
  </si>
  <si>
    <t>4.16.1</t>
  </si>
  <si>
    <t>4.16.2</t>
  </si>
  <si>
    <t>6.9.3</t>
  </si>
  <si>
    <t>6.10</t>
  </si>
  <si>
    <t>6.10.1</t>
  </si>
  <si>
    <t>6.10.2</t>
  </si>
  <si>
    <t>6.8.4</t>
  </si>
  <si>
    <t>6.8.5</t>
  </si>
  <si>
    <t>6.8.6</t>
  </si>
  <si>
    <t>6.8.7</t>
  </si>
  <si>
    <t>2.29.3</t>
  </si>
  <si>
    <t>2.29.4</t>
  </si>
  <si>
    <t>2.29.5</t>
  </si>
  <si>
    <t>2.29.6</t>
  </si>
  <si>
    <t>2.29.7</t>
  </si>
  <si>
    <t>2.34.1</t>
  </si>
  <si>
    <t>2.35</t>
  </si>
  <si>
    <t>2.35.1</t>
  </si>
  <si>
    <t>2.35.2</t>
  </si>
  <si>
    <t>2.36</t>
  </si>
  <si>
    <t>2.35.3</t>
  </si>
  <si>
    <t>- Монитор про-ва BAS IP на Linux - BAS IP AU-04LА (Вариант №1)</t>
  </si>
  <si>
    <t>- Монитор про-ва BAS IP на Android - BAS IP AZ-07L (Вариант №2)</t>
  </si>
  <si>
    <t>- Ip трубка про-ва BAS IP - SP-03(Вариант №3)</t>
  </si>
  <si>
    <t>2.4.1</t>
  </si>
  <si>
    <t>2.4.2</t>
  </si>
  <si>
    <t>2.4.3</t>
  </si>
  <si>
    <t>Монтаж и подключение вызывной панели с распознаванием лиц, AA-14FBIS</t>
  </si>
  <si>
    <t>Монтаж и подключение вызывной панели с распознаванием лиц, AA-12FB</t>
  </si>
  <si>
    <t>Монтаж и подключение вызывной панели с распознаванием лиц, AV-08FB</t>
  </si>
  <si>
    <t>Прокладка гладкой ПВХ трубы с устройством штробы и отверстий в составе:</t>
  </si>
  <si>
    <t>Монтаж и подключение видеодомофона в апартаментах:</t>
  </si>
  <si>
    <t>Устройство штробы и отверстий в апартаментах под ПВХ трубу 25мм по бетонному основанию</t>
  </si>
  <si>
    <t>Прокладка гофрированной ПВХ трубы с устройство штробы и отверстий в составе:</t>
  </si>
  <si>
    <t>Прокладка гофрированной ПВХ трубы с устройством штробы и отверстий в составе:</t>
  </si>
  <si>
    <t>Прокладка гофрированной ПВХ трубы  с устройством штробы и отверстий в составе:</t>
  </si>
  <si>
    <t>6.  В случае обнаружения не соответствия в проектном решении, или в техническом регламенте, или в инструкциях производителя требований ГОСТ и СП, СНиП предъявленных к конструкциям или материалам, их необходимо согласовать с заказчиком и в подсчете объемов учесть правильное решение.</t>
  </si>
  <si>
    <t>компл.</t>
  </si>
  <si>
    <t>компл</t>
  </si>
  <si>
    <t>6.1.7</t>
  </si>
  <si>
    <t>устройство фундаментов для стойки</t>
  </si>
  <si>
    <t>7</t>
  </si>
  <si>
    <t>Пусконаладочные работы (ПНР)</t>
  </si>
  <si>
    <t>Монтаж электромагнитного замка c врезной электромеханической защелкой ST-SL150NO</t>
  </si>
  <si>
    <t xml:space="preserve">Монтаж и подключение считывателя PW-mini Multi BLE </t>
  </si>
  <si>
    <t>2.20.1</t>
  </si>
  <si>
    <t>2.20.2</t>
  </si>
  <si>
    <t>2.20.3</t>
  </si>
  <si>
    <t>2.21</t>
  </si>
  <si>
    <t>2.27.1</t>
  </si>
  <si>
    <t>2.27.2</t>
  </si>
  <si>
    <t>2.27.3</t>
  </si>
  <si>
    <t>2.27.4</t>
  </si>
  <si>
    <t>2.27.5</t>
  </si>
  <si>
    <t>2.27.6</t>
  </si>
  <si>
    <t>2.27.7</t>
  </si>
  <si>
    <t>2.27.8</t>
  </si>
  <si>
    <t>2.27.9</t>
  </si>
  <si>
    <t>2.27.10</t>
  </si>
  <si>
    <t>2.27.11</t>
  </si>
  <si>
    <t>2.27.12</t>
  </si>
  <si>
    <t>2.27.13</t>
  </si>
  <si>
    <t>2.27.14</t>
  </si>
  <si>
    <t>2.27.15</t>
  </si>
  <si>
    <t>2.29</t>
  </si>
  <si>
    <t>2.30.1</t>
  </si>
  <si>
    <t>2.30.2</t>
  </si>
  <si>
    <t>2.33.1</t>
  </si>
  <si>
    <t>2.33.3</t>
  </si>
  <si>
    <t>2.34.2</t>
  </si>
  <si>
    <t>7. Подсчет объемов работ производится по рабочим чертежам. Единичные расценки фиксируются на весь период выполнения работ по Договору.</t>
  </si>
  <si>
    <t>12 месяцев с даты подписания последней КС</t>
  </si>
  <si>
    <t xml:space="preserve"> - аванс на материалы (по разпредписьмам):</t>
  </si>
  <si>
    <t>да/нет (выбрать нужное)</t>
  </si>
  <si>
    <t>№ _______________ от __________ г.</t>
  </si>
  <si>
    <t>2.12.8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</si>
</sst>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36"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color indexed="8"/>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sz val="8"/>
      <name val="Times New Roman"/>
      <family val="1"/>
      <charset val="204"/>
    </font>
    <font>
      <b/>
      <sz val="10"/>
      <name val="Times New Roman"/>
      <family val="1"/>
      <charset val="204"/>
    </font>
    <font>
      <sz val="10"/>
      <name val="Times New Roman"/>
      <family val="1"/>
      <charset val="204"/>
    </font>
    <font>
      <i/>
      <sz val="12"/>
      <color theme="1"/>
      <name val="Times New Roman"/>
      <family val="1"/>
      <charset val="204"/>
    </font>
    <font>
      <sz val="12"/>
      <color rgb="FFFF0000"/>
      <name val="Times New Roman"/>
      <family val="1"/>
      <charset val="204"/>
    </font>
    <font>
      <i/>
      <sz val="12"/>
      <name val="Times New Roman"/>
      <family val="1"/>
      <charset val="204"/>
    </font>
    <font>
      <sz val="12"/>
      <color indexed="8"/>
      <name val="Times New Roman"/>
      <family val="1"/>
      <charset val="204"/>
    </font>
    <font>
      <b/>
      <sz val="12"/>
      <color indexed="8"/>
      <name val="Times New Roman"/>
      <family val="1"/>
      <charset val="204"/>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style="thin">
        <color rgb="FF000000"/>
      </bottom>
      <diagonal/>
    </border>
    <border>
      <left/>
      <right/>
      <top style="thin">
        <color rgb="FF000000"/>
      </top>
      <bottom/>
      <diagonal/>
    </border>
    <border>
      <left/>
      <right/>
      <top style="thin">
        <color indexed="64"/>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diagonal/>
    </border>
    <border>
      <left/>
      <right style="thin">
        <color indexed="64"/>
      </right>
      <top style="thin">
        <color rgb="FF000000"/>
      </top>
      <bottom/>
      <diagonal/>
    </border>
    <border>
      <left style="thin">
        <color rgb="FF000000"/>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5">
    <xf numFmtId="0" fontId="0" fillId="0" borderId="0"/>
    <xf numFmtId="0" fontId="14" fillId="0" borderId="0"/>
    <xf numFmtId="0" fontId="15" fillId="0" borderId="0"/>
    <xf numFmtId="0" fontId="5" fillId="0" borderId="0"/>
    <xf numFmtId="0" fontId="4" fillId="0" borderId="0"/>
    <xf numFmtId="43" fontId="18" fillId="0" borderId="0" applyFont="0" applyFill="0" applyBorder="0" applyAlignment="0" applyProtection="0"/>
    <xf numFmtId="0" fontId="3" fillId="0" borderId="0"/>
    <xf numFmtId="0" fontId="2" fillId="0" borderId="0"/>
    <xf numFmtId="0" fontId="2" fillId="0" borderId="0"/>
    <xf numFmtId="43" fontId="18" fillId="0" borderId="0" applyFont="0" applyFill="0" applyBorder="0" applyAlignment="0" applyProtection="0"/>
    <xf numFmtId="0" fontId="2" fillId="0" borderId="0"/>
    <xf numFmtId="0" fontId="1" fillId="0" borderId="0"/>
    <xf numFmtId="0" fontId="1" fillId="0" borderId="0"/>
    <xf numFmtId="0" fontId="1" fillId="0" borderId="0"/>
    <xf numFmtId="0" fontId="1" fillId="0" borderId="0"/>
  </cellStyleXfs>
  <cellXfs count="179">
    <xf numFmtId="0" fontId="0" fillId="0" borderId="0" xfId="0"/>
    <xf numFmtId="49" fontId="0" fillId="2" borderId="0" xfId="0" applyNumberFormat="1" applyFill="1" applyAlignment="1">
      <alignment wrapText="1"/>
    </xf>
    <xf numFmtId="49" fontId="6"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0" borderId="0" xfId="0" applyNumberFormat="1" applyAlignment="1">
      <alignment wrapText="1"/>
    </xf>
    <xf numFmtId="4" fontId="10" fillId="0" borderId="8" xfId="0" applyNumberFormat="1" applyFont="1" applyBorder="1" applyAlignment="1" applyProtection="1">
      <alignment horizontal="center" vertical="center" wrapText="1"/>
      <protection locked="0"/>
    </xf>
    <xf numFmtId="4" fontId="10" fillId="0" borderId="1" xfId="0" applyNumberFormat="1" applyFont="1" applyBorder="1" applyAlignment="1" applyProtection="1">
      <alignment horizontal="center" vertical="center" wrapText="1"/>
      <protection locked="0"/>
    </xf>
    <xf numFmtId="4" fontId="10" fillId="0" borderId="2" xfId="0" applyNumberFormat="1" applyFont="1" applyBorder="1" applyAlignment="1" applyProtection="1">
      <alignment horizontal="center" vertical="center" wrapText="1"/>
      <protection locked="0"/>
    </xf>
    <xf numFmtId="4" fontId="10" fillId="0" borderId="1" xfId="0" applyNumberFormat="1" applyFont="1" applyBorder="1" applyAlignment="1">
      <alignment horizontal="center" vertical="center" wrapText="1"/>
    </xf>
    <xf numFmtId="4" fontId="10" fillId="0" borderId="2"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9" fillId="2" borderId="0" xfId="0" applyNumberFormat="1" applyFont="1" applyFill="1" applyAlignment="1">
      <alignment vertical="center" wrapText="1"/>
    </xf>
    <xf numFmtId="49" fontId="7" fillId="2" borderId="0" xfId="0" applyNumberFormat="1" applyFont="1" applyFill="1" applyAlignment="1">
      <alignment wrapText="1"/>
    </xf>
    <xf numFmtId="2" fontId="21" fillId="0" borderId="0" xfId="6" applyNumberFormat="1" applyFont="1" applyAlignment="1">
      <alignment wrapText="1"/>
    </xf>
    <xf numFmtId="49" fontId="14" fillId="0" borderId="0" xfId="6" applyNumberFormat="1" applyFont="1"/>
    <xf numFmtId="0" fontId="22" fillId="0" borderId="0" xfId="6" applyFont="1" applyAlignment="1">
      <alignment horizontal="center"/>
    </xf>
    <xf numFmtId="49" fontId="8" fillId="0" borderId="1" xfId="0" applyNumberFormat="1" applyFont="1" applyFill="1" applyBorder="1" applyAlignment="1">
      <alignment horizontal="center" vertical="center" wrapText="1"/>
    </xf>
    <xf numFmtId="49" fontId="0" fillId="2" borderId="0" xfId="0" applyNumberFormat="1" applyFill="1" applyAlignment="1">
      <alignment wrapText="1"/>
    </xf>
    <xf numFmtId="0" fontId="9" fillId="0" borderId="0" xfId="0" applyNumberFormat="1" applyFont="1" applyFill="1" applyBorder="1" applyAlignment="1" applyProtection="1">
      <alignment horizontal="left" vertical="center" wrapText="1" shrinkToFit="1"/>
    </xf>
    <xf numFmtId="2" fontId="21" fillId="0" borderId="0" xfId="10" applyNumberFormat="1" applyFont="1" applyAlignment="1">
      <alignment wrapText="1"/>
    </xf>
    <xf numFmtId="49" fontId="14" fillId="0" borderId="0" xfId="10" applyNumberFormat="1" applyFont="1"/>
    <xf numFmtId="0" fontId="22" fillId="0" borderId="0" xfId="10" applyFont="1" applyAlignment="1">
      <alignment horizontal="center"/>
    </xf>
    <xf numFmtId="2" fontId="21" fillId="0" borderId="0" xfId="10" applyNumberFormat="1" applyFont="1"/>
    <xf numFmtId="2" fontId="23" fillId="0" borderId="0" xfId="10" applyNumberFormat="1" applyFont="1"/>
    <xf numFmtId="0" fontId="22" fillId="0" borderId="0" xfId="10" applyFont="1"/>
    <xf numFmtId="0" fontId="24" fillId="0" borderId="0" xfId="10" applyFont="1"/>
    <xf numFmtId="49" fontId="0" fillId="2" borderId="0" xfId="0" applyNumberFormat="1" applyFill="1" applyAlignment="1">
      <alignment wrapText="1"/>
    </xf>
    <xf numFmtId="49" fontId="6" fillId="2" borderId="0" xfId="0" applyNumberFormat="1" applyFont="1" applyFill="1" applyAlignment="1">
      <alignment wrapText="1"/>
    </xf>
    <xf numFmtId="49" fontId="11" fillId="5" borderId="1" xfId="0" applyNumberFormat="1" applyFont="1" applyFill="1" applyBorder="1" applyAlignment="1">
      <alignment horizontal="center" vertical="center" wrapText="1"/>
    </xf>
    <xf numFmtId="49" fontId="6" fillId="5" borderId="0" xfId="0" applyNumberFormat="1" applyFont="1" applyFill="1" applyAlignment="1">
      <alignment wrapText="1"/>
    </xf>
    <xf numFmtId="49" fontId="12" fillId="6" borderId="1" xfId="0" applyNumberFormat="1" applyFont="1" applyFill="1" applyBorder="1" applyAlignment="1">
      <alignment horizontal="center" vertical="center" wrapText="1"/>
    </xf>
    <xf numFmtId="49" fontId="11" fillId="6" borderId="1" xfId="0" applyNumberFormat="1" applyFont="1" applyFill="1" applyBorder="1" applyAlignment="1">
      <alignment horizontal="center" vertical="center" wrapText="1"/>
    </xf>
    <xf numFmtId="49" fontId="6" fillId="6" borderId="0" xfId="0" applyNumberFormat="1" applyFont="1" applyFill="1" applyAlignment="1">
      <alignment wrapText="1"/>
    </xf>
    <xf numFmtId="49" fontId="6" fillId="0" borderId="0" xfId="0" applyNumberFormat="1" applyFont="1" applyFill="1" applyAlignment="1">
      <alignment wrapText="1"/>
    </xf>
    <xf numFmtId="49" fontId="7" fillId="0" borderId="0" xfId="0" applyNumberFormat="1" applyFont="1" applyAlignment="1">
      <alignment horizontal="center" wrapText="1"/>
    </xf>
    <xf numFmtId="4" fontId="7"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11" fillId="5" borderId="2" xfId="0" applyNumberFormat="1" applyFont="1" applyFill="1" applyBorder="1" applyAlignment="1">
      <alignment horizontal="center" vertical="center" wrapText="1"/>
    </xf>
    <xf numFmtId="4" fontId="9" fillId="0" borderId="0" xfId="0" applyNumberFormat="1" applyFont="1" applyFill="1" applyBorder="1" applyAlignment="1" applyProtection="1">
      <alignment horizontal="left" vertical="center" wrapText="1" shrinkToFit="1"/>
    </xf>
    <xf numFmtId="4" fontId="9"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4" fillId="2" borderId="0" xfId="0" applyNumberFormat="1" applyFont="1" applyFill="1" applyBorder="1" applyAlignment="1"/>
    <xf numFmtId="3" fontId="25" fillId="2" borderId="0" xfId="0" applyNumberFormat="1" applyFont="1" applyFill="1" applyBorder="1" applyAlignment="1"/>
    <xf numFmtId="49" fontId="29" fillId="0" borderId="0" xfId="6" applyNumberFormat="1" applyFont="1" applyAlignment="1"/>
    <xf numFmtId="0" fontId="30" fillId="0" borderId="0" xfId="0" applyFont="1"/>
    <xf numFmtId="0" fontId="30" fillId="0" borderId="0" xfId="0" applyFont="1" applyAlignment="1">
      <alignment horizontal="left"/>
    </xf>
    <xf numFmtId="4" fontId="14" fillId="2" borderId="14" xfId="0" applyNumberFormat="1" applyFont="1" applyFill="1" applyBorder="1" applyAlignment="1">
      <alignment horizontal="left" vertical="center"/>
    </xf>
    <xf numFmtId="3" fontId="25" fillId="2" borderId="14" xfId="0" applyNumberFormat="1" applyFont="1" applyFill="1" applyBorder="1" applyAlignment="1">
      <alignment horizontal="left" vertical="center"/>
    </xf>
    <xf numFmtId="4" fontId="26" fillId="2" borderId="14" xfId="0" applyNumberFormat="1" applyFont="1" applyFill="1" applyBorder="1" applyAlignment="1">
      <alignment horizontal="left" vertical="center"/>
    </xf>
    <xf numFmtId="2" fontId="21"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9" fillId="0" borderId="0" xfId="6" applyNumberFormat="1" applyFont="1" applyBorder="1" applyAlignment="1"/>
    <xf numFmtId="4" fontId="30" fillId="4" borderId="0" xfId="6" applyNumberFormat="1" applyFont="1" applyFill="1" applyBorder="1" applyAlignment="1">
      <alignment vertical="center" wrapText="1"/>
    </xf>
    <xf numFmtId="4" fontId="30" fillId="0" borderId="0" xfId="6" applyNumberFormat="1" applyFont="1" applyBorder="1" applyAlignment="1">
      <alignment vertical="center" wrapText="1"/>
    </xf>
    <xf numFmtId="49" fontId="30" fillId="4" borderId="0" xfId="6" applyNumberFormat="1" applyFont="1" applyFill="1" applyBorder="1" applyAlignment="1">
      <alignment vertical="center" wrapText="1"/>
    </xf>
    <xf numFmtId="49" fontId="13" fillId="5" borderId="1" xfId="0" applyNumberFormat="1" applyFont="1" applyFill="1" applyBorder="1" applyAlignment="1">
      <alignment horizontal="left" vertical="center" wrapText="1"/>
    </xf>
    <xf numFmtId="49" fontId="13" fillId="6" borderId="1" xfId="0" applyNumberFormat="1" applyFont="1" applyFill="1" applyBorder="1" applyAlignment="1">
      <alignment horizontal="left" vertical="center" wrapText="1"/>
    </xf>
    <xf numFmtId="49" fontId="8" fillId="5" borderId="1" xfId="0" applyNumberFormat="1" applyFont="1" applyFill="1" applyBorder="1" applyAlignment="1">
      <alignment horizontal="center" vertical="center" wrapText="1"/>
    </xf>
    <xf numFmtId="49" fontId="13" fillId="5" borderId="1" xfId="0" applyNumberFormat="1" applyFont="1" applyFill="1" applyBorder="1" applyAlignment="1">
      <alignment horizontal="center" vertical="center" wrapText="1"/>
    </xf>
    <xf numFmtId="49" fontId="27" fillId="0" borderId="0" xfId="0" applyNumberFormat="1" applyFont="1" applyFill="1" applyAlignment="1">
      <alignment wrapText="1"/>
    </xf>
    <xf numFmtId="4" fontId="19" fillId="0" borderId="0" xfId="0" applyNumberFormat="1" applyFont="1" applyAlignment="1">
      <alignment vertical="center" wrapText="1"/>
    </xf>
    <xf numFmtId="4" fontId="7" fillId="0" borderId="0" xfId="0" applyNumberFormat="1" applyFont="1" applyAlignment="1">
      <alignment horizontal="center" vertical="center" wrapText="1"/>
    </xf>
    <xf numFmtId="4" fontId="28" fillId="0" borderId="0" xfId="0" applyNumberFormat="1" applyFont="1" applyAlignment="1">
      <alignment horizontal="left" vertical="center" wrapText="1"/>
    </xf>
    <xf numFmtId="49" fontId="27" fillId="0" borderId="1" xfId="0" applyNumberFormat="1" applyFont="1" applyFill="1" applyBorder="1" applyAlignment="1">
      <alignment vertical="center" wrapText="1"/>
    </xf>
    <xf numFmtId="0" fontId="22" fillId="0" borderId="0" xfId="10" applyFont="1" applyAlignment="1">
      <alignment vertical="center"/>
    </xf>
    <xf numFmtId="0" fontId="14" fillId="0" borderId="0" xfId="10" applyFont="1" applyAlignment="1">
      <alignment vertical="center"/>
    </xf>
    <xf numFmtId="0" fontId="14" fillId="0" borderId="0" xfId="10" applyFont="1" applyAlignment="1">
      <alignment vertical="center" wrapText="1"/>
    </xf>
    <xf numFmtId="0" fontId="14" fillId="0" borderId="0" xfId="6" applyFont="1" applyAlignment="1">
      <alignment vertical="center" wrapText="1"/>
    </xf>
    <xf numFmtId="4" fontId="26" fillId="2" borderId="0" xfId="0" applyNumberFormat="1" applyFont="1" applyFill="1" applyBorder="1" applyAlignment="1">
      <alignment horizontal="center" vertical="center"/>
    </xf>
    <xf numFmtId="49" fontId="29" fillId="0" borderId="0" xfId="6" applyNumberFormat="1" applyFont="1" applyAlignment="1">
      <alignment vertical="center"/>
    </xf>
    <xf numFmtId="49" fontId="19" fillId="2" borderId="0" xfId="0" applyNumberFormat="1" applyFont="1" applyFill="1" applyBorder="1" applyAlignment="1">
      <alignment vertical="center" wrapText="1"/>
    </xf>
    <xf numFmtId="49" fontId="6" fillId="0" borderId="1" xfId="0" applyNumberFormat="1" applyFont="1" applyFill="1" applyBorder="1" applyAlignment="1">
      <alignment horizontal="right" vertical="center" wrapText="1"/>
    </xf>
    <xf numFmtId="49" fontId="31" fillId="0" borderId="1" xfId="0" applyNumberFormat="1" applyFont="1" applyFill="1" applyBorder="1" applyAlignment="1">
      <alignment horizontal="right" vertical="center" wrapText="1"/>
    </xf>
    <xf numFmtId="49" fontId="32" fillId="0" borderId="0" xfId="0" applyNumberFormat="1" applyFont="1" applyFill="1" applyAlignment="1">
      <alignment wrapText="1"/>
    </xf>
    <xf numFmtId="0" fontId="7" fillId="0" borderId="1" xfId="0" applyFont="1" applyFill="1" applyBorder="1" applyAlignment="1">
      <alignment horizontal="left" vertical="center" wrapText="1"/>
    </xf>
    <xf numFmtId="49" fontId="7" fillId="0" borderId="1" xfId="0" applyNumberFormat="1" applyFont="1" applyFill="1" applyBorder="1" applyAlignment="1">
      <alignment horizontal="left" vertical="center" wrapText="1"/>
    </xf>
    <xf numFmtId="49" fontId="33" fillId="0" borderId="1" xfId="0" applyNumberFormat="1" applyFont="1" applyFill="1" applyBorder="1" applyAlignment="1">
      <alignment horizontal="right" vertical="center" wrapText="1"/>
    </xf>
    <xf numFmtId="0" fontId="7" fillId="0" borderId="1" xfId="0" applyFont="1" applyFill="1" applyBorder="1" applyAlignment="1">
      <alignment horizontal="center" vertical="center"/>
    </xf>
    <xf numFmtId="0" fontId="7" fillId="0" borderId="1" xfId="0" applyFont="1" applyFill="1" applyBorder="1" applyAlignment="1">
      <alignment horizontal="left" vertical="center"/>
    </xf>
    <xf numFmtId="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wrapText="1"/>
    </xf>
    <xf numFmtId="0" fontId="33" fillId="0" borderId="1" xfId="11" applyFont="1" applyFill="1" applyBorder="1" applyAlignment="1">
      <alignment horizontal="center" vertical="center"/>
    </xf>
    <xf numFmtId="0" fontId="33"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12"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left" vertical="center"/>
    </xf>
    <xf numFmtId="49" fontId="33" fillId="0" borderId="1" xfId="0" applyNumberFormat="1" applyFont="1" applyFill="1" applyBorder="1" applyAlignment="1">
      <alignment horizontal="right" vertical="center"/>
    </xf>
    <xf numFmtId="2" fontId="7" fillId="0" borderId="1" xfId="0" applyNumberFormat="1" applyFont="1" applyFill="1" applyBorder="1" applyAlignment="1">
      <alignment horizontal="center" vertical="center"/>
    </xf>
    <xf numFmtId="0" fontId="33" fillId="0" borderId="1" xfId="12" applyFont="1" applyFill="1" applyBorder="1" applyAlignment="1">
      <alignment horizontal="center" vertical="center"/>
    </xf>
    <xf numFmtId="4" fontId="33" fillId="0" borderId="1" xfId="0" applyNumberFormat="1" applyFont="1" applyFill="1" applyBorder="1" applyAlignment="1">
      <alignment horizontal="center" vertical="center"/>
    </xf>
    <xf numFmtId="0" fontId="33" fillId="0" borderId="1" xfId="0" applyFont="1" applyFill="1" applyBorder="1" applyAlignment="1">
      <alignment horizontal="center" vertical="center" wrapText="1"/>
    </xf>
    <xf numFmtId="4" fontId="10" fillId="6" borderId="1" xfId="0" applyNumberFormat="1" applyFont="1" applyFill="1" applyBorder="1" applyAlignment="1">
      <alignment horizontal="center" vertical="center" wrapText="1"/>
    </xf>
    <xf numFmtId="49" fontId="7" fillId="0" borderId="1" xfId="0" applyNumberFormat="1" applyFont="1" applyFill="1" applyBorder="1" applyAlignment="1">
      <alignment vertical="center" wrapText="1"/>
    </xf>
    <xf numFmtId="49" fontId="34" fillId="0" borderId="1" xfId="0" applyNumberFormat="1" applyFont="1" applyFill="1" applyBorder="1" applyAlignment="1">
      <alignment horizontal="center" vertical="center" wrapText="1"/>
    </xf>
    <xf numFmtId="49" fontId="35" fillId="6" borderId="1" xfId="0" applyNumberFormat="1" applyFont="1" applyFill="1" applyBorder="1" applyAlignment="1">
      <alignment horizontal="center" vertical="center" wrapText="1"/>
    </xf>
    <xf numFmtId="4" fontId="27" fillId="0" borderId="0" xfId="0" applyNumberFormat="1" applyFont="1" applyFill="1" applyAlignment="1">
      <alignment wrapText="1"/>
    </xf>
    <xf numFmtId="0" fontId="7" fillId="0" borderId="1" xfId="11" applyFont="1" applyFill="1" applyBorder="1" applyAlignment="1">
      <alignment horizontal="center" vertical="center"/>
    </xf>
    <xf numFmtId="0" fontId="7" fillId="0" borderId="1" xfId="0" applyFont="1" applyBorder="1" applyAlignment="1">
      <alignment horizontal="center" vertical="center" wrapText="1"/>
    </xf>
    <xf numFmtId="4" fontId="7" fillId="0" borderId="1" xfId="5" applyNumberFormat="1" applyFont="1" applyBorder="1" applyAlignment="1">
      <alignment horizontal="center" vertical="center" wrapText="1"/>
    </xf>
    <xf numFmtId="0" fontId="33" fillId="0" borderId="1" xfId="0" applyFont="1" applyBorder="1" applyAlignment="1">
      <alignment horizontal="center" vertical="center" wrapText="1"/>
    </xf>
    <xf numFmtId="49" fontId="27" fillId="6" borderId="1" xfId="0" applyNumberFormat="1" applyFont="1" applyFill="1" applyBorder="1" applyAlignment="1">
      <alignment horizontal="center" vertical="center" wrapText="1"/>
    </xf>
    <xf numFmtId="4" fontId="6" fillId="6" borderId="1" xfId="0" applyNumberFormat="1" applyFont="1" applyFill="1" applyBorder="1" applyAlignment="1">
      <alignment horizontal="center" vertical="center" wrapText="1"/>
    </xf>
    <xf numFmtId="49" fontId="27" fillId="8" borderId="1" xfId="0" applyNumberFormat="1" applyFont="1" applyFill="1" applyBorder="1" applyAlignment="1">
      <alignment vertical="center" wrapText="1"/>
    </xf>
    <xf numFmtId="0" fontId="7" fillId="8" borderId="1" xfId="0" applyFont="1" applyFill="1" applyBorder="1" applyAlignment="1">
      <alignment horizontal="center" vertical="center" wrapText="1"/>
    </xf>
    <xf numFmtId="4" fontId="7" fillId="8" borderId="1" xfId="0" applyNumberFormat="1" applyFont="1" applyFill="1" applyBorder="1" applyAlignment="1">
      <alignment horizontal="center" vertical="center"/>
    </xf>
    <xf numFmtId="49" fontId="31" fillId="8" borderId="1" xfId="0" applyNumberFormat="1" applyFont="1" applyFill="1" applyBorder="1" applyAlignment="1">
      <alignment horizontal="right" vertical="center" wrapText="1"/>
    </xf>
    <xf numFmtId="49" fontId="8" fillId="3" borderId="1" xfId="0" applyNumberFormat="1" applyFont="1" applyFill="1" applyBorder="1" applyAlignment="1">
      <alignment horizontal="center" vertical="center" wrapText="1"/>
    </xf>
    <xf numFmtId="49" fontId="34" fillId="3" borderId="1" xfId="0" applyNumberFormat="1" applyFont="1" applyFill="1" applyBorder="1" applyAlignment="1">
      <alignment horizontal="center" vertical="center" wrapText="1"/>
    </xf>
    <xf numFmtId="49" fontId="0" fillId="3" borderId="0" xfId="0" applyNumberFormat="1" applyFont="1" applyFill="1" applyBorder="1" applyAlignment="1">
      <alignment horizontal="center" vertical="center" wrapText="1"/>
    </xf>
    <xf numFmtId="49" fontId="0" fillId="3" borderId="0" xfId="0" applyNumberFormat="1" applyFont="1" applyFill="1" applyAlignment="1">
      <alignment horizontal="center" vertical="center" wrapText="1"/>
    </xf>
    <xf numFmtId="4" fontId="10" fillId="5" borderId="1" xfId="5" applyNumberFormat="1" applyFont="1" applyFill="1" applyBorder="1" applyAlignment="1">
      <alignment horizontal="center" vertical="center" wrapText="1"/>
    </xf>
    <xf numFmtId="4" fontId="11" fillId="6" borderId="1" xfId="5" applyNumberFormat="1" applyFont="1" applyFill="1" applyBorder="1" applyAlignment="1">
      <alignment horizontal="center" vertical="center" wrapText="1"/>
    </xf>
    <xf numFmtId="4" fontId="6" fillId="6" borderId="1" xfId="5" applyNumberFormat="1" applyFont="1" applyFill="1" applyBorder="1" applyAlignment="1">
      <alignment horizontal="center" vertical="center" wrapText="1"/>
    </xf>
    <xf numFmtId="4" fontId="27" fillId="3" borderId="1" xfId="5" applyNumberFormat="1" applyFont="1" applyFill="1" applyBorder="1" applyAlignment="1">
      <alignment horizontal="center" vertical="center" wrapText="1"/>
    </xf>
    <xf numFmtId="4" fontId="27" fillId="4" borderId="1" xfId="5" applyNumberFormat="1" applyFont="1" applyFill="1" applyBorder="1" applyAlignment="1">
      <alignment horizontal="center" vertical="center" wrapText="1"/>
    </xf>
    <xf numFmtId="4" fontId="7" fillId="3" borderId="1" xfId="5" applyNumberFormat="1" applyFont="1" applyFill="1" applyBorder="1" applyAlignment="1">
      <alignment horizontal="center" vertical="center" wrapText="1"/>
    </xf>
    <xf numFmtId="4" fontId="27" fillId="0" borderId="1" xfId="5" applyNumberFormat="1" applyFont="1" applyFill="1" applyBorder="1" applyAlignment="1">
      <alignment horizontal="center" vertical="center" wrapText="1"/>
    </xf>
    <xf numFmtId="4" fontId="27" fillId="6" borderId="1" xfId="5" applyNumberFormat="1" applyFont="1" applyFill="1" applyBorder="1" applyAlignment="1">
      <alignment horizontal="center" vertical="center" wrapText="1"/>
    </xf>
    <xf numFmtId="4" fontId="6" fillId="0" borderId="1" xfId="5" applyNumberFormat="1" applyFont="1" applyFill="1" applyBorder="1" applyAlignment="1">
      <alignment horizontal="center" vertical="center" wrapText="1"/>
    </xf>
    <xf numFmtId="0" fontId="9" fillId="0" borderId="9" xfId="0" applyNumberFormat="1" applyFont="1" applyFill="1" applyBorder="1" applyAlignment="1" applyProtection="1">
      <alignment horizontal="left" vertical="center" wrapText="1" shrinkToFit="1"/>
    </xf>
    <xf numFmtId="0" fontId="9" fillId="0" borderId="10" xfId="0" applyNumberFormat="1" applyFont="1" applyFill="1" applyBorder="1" applyAlignment="1" applyProtection="1">
      <alignment horizontal="left" vertical="center" wrapText="1" shrinkToFit="1"/>
    </xf>
    <xf numFmtId="4" fontId="30" fillId="4" borderId="1" xfId="6" applyNumberFormat="1" applyFont="1" applyFill="1" applyBorder="1" applyAlignment="1">
      <alignment horizontal="center" vertical="center" wrapText="1"/>
    </xf>
    <xf numFmtId="4" fontId="30" fillId="0" borderId="9" xfId="6" applyNumberFormat="1" applyFont="1" applyBorder="1" applyAlignment="1">
      <alignment horizontal="left" wrapText="1"/>
    </xf>
    <xf numFmtId="4" fontId="30" fillId="0" borderId="13" xfId="6" applyNumberFormat="1" applyFont="1" applyBorder="1" applyAlignment="1">
      <alignment horizontal="left" wrapText="1"/>
    </xf>
    <xf numFmtId="4" fontId="30" fillId="0" borderId="1" xfId="6" applyNumberFormat="1" applyFont="1" applyBorder="1" applyAlignment="1">
      <alignment horizontal="center" vertical="center" wrapText="1"/>
    </xf>
    <xf numFmtId="4" fontId="30" fillId="0" borderId="9" xfId="6" applyNumberFormat="1" applyFont="1" applyBorder="1" applyAlignment="1">
      <alignment horizontal="left" vertical="center" wrapText="1"/>
    </xf>
    <xf numFmtId="4" fontId="30" fillId="0" borderId="13" xfId="6" applyNumberFormat="1" applyFont="1" applyBorder="1" applyAlignment="1">
      <alignment horizontal="left" vertical="center" wrapText="1"/>
    </xf>
    <xf numFmtId="4" fontId="30" fillId="0" borderId="9" xfId="6" applyNumberFormat="1" applyFont="1" applyBorder="1" applyAlignment="1">
      <alignment horizontal="right" wrapText="1"/>
    </xf>
    <xf numFmtId="4" fontId="30" fillId="0" borderId="13" xfId="6" applyNumberFormat="1" applyFont="1" applyBorder="1" applyAlignment="1">
      <alignment horizontal="right" wrapText="1"/>
    </xf>
    <xf numFmtId="3" fontId="30" fillId="4" borderId="1" xfId="6" applyNumberFormat="1" applyFont="1" applyFill="1" applyBorder="1" applyAlignment="1">
      <alignment horizontal="center" vertical="center" wrapText="1"/>
    </xf>
    <xf numFmtId="49" fontId="19" fillId="2" borderId="0" xfId="0" applyNumberFormat="1" applyFont="1" applyFill="1" applyAlignment="1">
      <alignment horizontal="left" wrapText="1"/>
    </xf>
    <xf numFmtId="0" fontId="21" fillId="0" borderId="0" xfId="10" applyFont="1" applyAlignment="1">
      <alignment horizontal="left" vertical="center" wrapText="1"/>
    </xf>
    <xf numFmtId="49" fontId="17" fillId="2" borderId="0" xfId="0" applyNumberFormat="1" applyFont="1" applyFill="1" applyAlignment="1">
      <alignment horizontal="left" wrapText="1"/>
    </xf>
    <xf numFmtId="49" fontId="20" fillId="2" borderId="0" xfId="0" applyNumberFormat="1" applyFont="1" applyFill="1" applyAlignment="1">
      <alignment horizontal="left" wrapText="1"/>
    </xf>
    <xf numFmtId="4" fontId="30" fillId="0" borderId="10" xfId="6" applyNumberFormat="1" applyFont="1" applyBorder="1" applyAlignment="1">
      <alignment horizontal="left" vertical="center" wrapText="1"/>
    </xf>
    <xf numFmtId="0" fontId="14" fillId="0" borderId="0" xfId="10" applyFont="1" applyAlignment="1">
      <alignment horizontal="left" wrapText="1"/>
    </xf>
    <xf numFmtId="4" fontId="28" fillId="7" borderId="25" xfId="0" applyNumberFormat="1" applyFont="1" applyFill="1" applyBorder="1" applyAlignment="1">
      <alignment horizontal="left" vertical="center" wrapText="1"/>
    </xf>
    <xf numFmtId="4" fontId="28" fillId="7" borderId="26" xfId="0" applyNumberFormat="1" applyFont="1" applyFill="1" applyBorder="1" applyAlignment="1">
      <alignment horizontal="left" vertical="center" wrapText="1"/>
    </xf>
    <xf numFmtId="4" fontId="30" fillId="4" borderId="9" xfId="0" applyNumberFormat="1" applyFont="1" applyFill="1" applyBorder="1" applyAlignment="1">
      <alignment horizontal="center" vertical="center" wrapText="1"/>
    </xf>
    <xf numFmtId="4" fontId="30" fillId="4" borderId="10" xfId="0" applyNumberFormat="1" applyFont="1" applyFill="1" applyBorder="1" applyAlignment="1">
      <alignment horizontal="center" vertical="center" wrapText="1"/>
    </xf>
    <xf numFmtId="4" fontId="30" fillId="4" borderId="13" xfId="0" applyNumberFormat="1" applyFont="1" applyFill="1" applyBorder="1" applyAlignment="1">
      <alignment horizontal="center" vertical="center" wrapText="1"/>
    </xf>
    <xf numFmtId="4" fontId="28" fillId="7" borderId="21" xfId="0" applyNumberFormat="1" applyFont="1" applyFill="1" applyBorder="1" applyAlignment="1">
      <alignment horizontal="left" vertical="center" wrapText="1"/>
    </xf>
    <xf numFmtId="4" fontId="28" fillId="7" borderId="18" xfId="0" applyNumberFormat="1" applyFont="1" applyFill="1" applyBorder="1" applyAlignment="1">
      <alignment horizontal="left" vertical="center" wrapText="1"/>
    </xf>
    <xf numFmtId="4" fontId="28" fillId="7" borderId="22" xfId="0" applyNumberFormat="1" applyFont="1" applyFill="1" applyBorder="1" applyAlignment="1">
      <alignment horizontal="left" vertical="center" wrapText="1"/>
    </xf>
    <xf numFmtId="4" fontId="28" fillId="7" borderId="23" xfId="0" applyNumberFormat="1" applyFont="1" applyFill="1" applyBorder="1" applyAlignment="1">
      <alignment horizontal="left" vertical="center" wrapText="1"/>
    </xf>
    <xf numFmtId="4" fontId="28" fillId="7" borderId="19" xfId="0" applyNumberFormat="1" applyFont="1" applyFill="1" applyBorder="1" applyAlignment="1">
      <alignment horizontal="left" vertical="center" wrapText="1"/>
    </xf>
    <xf numFmtId="4" fontId="28" fillId="7" borderId="24" xfId="0" applyNumberFormat="1" applyFont="1" applyFill="1" applyBorder="1" applyAlignment="1">
      <alignment horizontal="left" vertical="center" wrapText="1"/>
    </xf>
    <xf numFmtId="0" fontId="9" fillId="0" borderId="17" xfId="0" applyNumberFormat="1" applyFont="1" applyFill="1" applyBorder="1" applyAlignment="1" applyProtection="1">
      <alignment horizontal="left" vertical="center" wrapText="1" shrinkToFit="1"/>
    </xf>
    <xf numFmtId="0" fontId="9" fillId="0" borderId="14" xfId="0" applyNumberFormat="1" applyFont="1" applyFill="1" applyBorder="1" applyAlignment="1" applyProtection="1">
      <alignment horizontal="left" vertical="center" wrapText="1" shrinkToFit="1"/>
    </xf>
    <xf numFmtId="4" fontId="0" fillId="0" borderId="0" xfId="0" applyNumberFormat="1" applyAlignment="1">
      <alignment horizontal="left" wrapText="1"/>
    </xf>
    <xf numFmtId="4" fontId="16" fillId="0" borderId="0" xfId="0" applyNumberFormat="1" applyFont="1" applyAlignment="1">
      <alignment horizontal="center" vertical="center" wrapText="1"/>
    </xf>
    <xf numFmtId="4" fontId="10" fillId="0" borderId="5" xfId="0" applyNumberFormat="1" applyFont="1" applyBorder="1" applyAlignment="1">
      <alignment horizontal="center" vertical="center" wrapText="1"/>
    </xf>
    <xf numFmtId="4" fontId="10" fillId="0" borderId="6" xfId="0" applyNumberFormat="1" applyFont="1" applyBorder="1" applyAlignment="1">
      <alignment horizontal="center" vertical="center" wrapText="1"/>
    </xf>
    <xf numFmtId="4" fontId="10" fillId="0" borderId="7" xfId="0" applyNumberFormat="1" applyFont="1" applyBorder="1" applyAlignment="1">
      <alignment horizontal="center" vertical="center" wrapText="1"/>
    </xf>
    <xf numFmtId="49" fontId="8" fillId="3" borderId="20" xfId="0" applyNumberFormat="1" applyFont="1" applyFill="1" applyBorder="1" applyAlignment="1">
      <alignment horizontal="center" vertical="center" wrapText="1"/>
    </xf>
    <xf numFmtId="49" fontId="8" fillId="3" borderId="0" xfId="0" applyNumberFormat="1" applyFont="1" applyFill="1" applyBorder="1" applyAlignment="1">
      <alignment horizontal="center" vertical="center" wrapText="1"/>
    </xf>
    <xf numFmtId="4" fontId="11" fillId="5" borderId="1" xfId="5" applyNumberFormat="1" applyFont="1" applyFill="1" applyBorder="1" applyAlignment="1">
      <alignment horizontal="center" vertical="center" wrapText="1"/>
    </xf>
    <xf numFmtId="0" fontId="9" fillId="3" borderId="9" xfId="0" applyNumberFormat="1" applyFont="1" applyFill="1" applyBorder="1" applyAlignment="1" applyProtection="1">
      <alignment horizontal="left" vertical="center" wrapText="1" shrinkToFit="1"/>
    </xf>
    <xf numFmtId="0" fontId="9" fillId="3" borderId="10" xfId="0" applyNumberFormat="1" applyFont="1" applyFill="1" applyBorder="1" applyAlignment="1" applyProtection="1">
      <alignment horizontal="left" vertical="center" wrapText="1" shrinkToFit="1"/>
    </xf>
    <xf numFmtId="4" fontId="10" fillId="0" borderId="12" xfId="0" applyNumberFormat="1" applyFont="1" applyBorder="1" applyAlignment="1" applyProtection="1">
      <alignment horizontal="center" vertical="center" wrapText="1"/>
      <protection locked="0"/>
    </xf>
    <xf numFmtId="4" fontId="10" fillId="0" borderId="11" xfId="0" applyNumberFormat="1" applyFont="1" applyBorder="1" applyAlignment="1" applyProtection="1">
      <alignment horizontal="center" vertical="center" wrapText="1"/>
      <protection locked="0"/>
    </xf>
    <xf numFmtId="4" fontId="10" fillId="0" borderId="5" xfId="0" applyNumberFormat="1" applyFont="1" applyBorder="1" applyAlignment="1" applyProtection="1">
      <alignment horizontal="center" vertical="center" wrapText="1"/>
      <protection locked="0"/>
    </xf>
    <xf numFmtId="4" fontId="10" fillId="0" borderId="6" xfId="0" applyNumberFormat="1" applyFont="1" applyBorder="1" applyAlignment="1" applyProtection="1">
      <alignment horizontal="center" vertical="center" wrapText="1"/>
      <protection locked="0"/>
    </xf>
    <xf numFmtId="4" fontId="10" fillId="0" borderId="7" xfId="0" applyNumberFormat="1" applyFont="1" applyBorder="1" applyAlignment="1" applyProtection="1">
      <alignment horizontal="center" vertical="center" wrapText="1"/>
      <protection locked="0"/>
    </xf>
    <xf numFmtId="4" fontId="10" fillId="0" borderId="3" xfId="0" applyNumberFormat="1" applyFont="1" applyBorder="1" applyAlignment="1" applyProtection="1">
      <alignment horizontal="center" vertical="center" wrapText="1"/>
      <protection locked="0"/>
    </xf>
    <xf numFmtId="4" fontId="10" fillId="0" borderId="15" xfId="0" applyNumberFormat="1" applyFont="1" applyBorder="1" applyAlignment="1" applyProtection="1">
      <alignment horizontal="center" vertical="center" wrapText="1"/>
      <protection locked="0"/>
    </xf>
    <xf numFmtId="4" fontId="10" fillId="0" borderId="4" xfId="0" applyNumberFormat="1" applyFont="1" applyBorder="1" applyAlignment="1" applyProtection="1">
      <alignment horizontal="center" vertical="center" wrapText="1"/>
      <protection locked="0"/>
    </xf>
    <xf numFmtId="4" fontId="10" fillId="0" borderId="16" xfId="0" applyNumberFormat="1" applyFont="1" applyBorder="1" applyAlignment="1" applyProtection="1">
      <alignment horizontal="center" vertical="center" wrapText="1"/>
      <protection locked="0"/>
    </xf>
    <xf numFmtId="4" fontId="13" fillId="0" borderId="4" xfId="0" applyNumberFormat="1" applyFont="1" applyBorder="1" applyAlignment="1" applyProtection="1">
      <alignment horizontal="center" vertical="center" wrapText="1"/>
      <protection locked="0"/>
    </xf>
    <xf numFmtId="4" fontId="13" fillId="0" borderId="16" xfId="0" applyNumberFormat="1" applyFont="1" applyBorder="1" applyAlignment="1" applyProtection="1">
      <alignment horizontal="center" vertical="center" wrapText="1"/>
      <protection locked="0"/>
    </xf>
    <xf numFmtId="4" fontId="7" fillId="4" borderId="1" xfId="0" applyNumberFormat="1" applyFont="1" applyFill="1" applyBorder="1" applyAlignment="1">
      <alignment horizontal="center" wrapText="1"/>
    </xf>
  </cellXfs>
  <cellStyles count="15">
    <cellStyle name="Обычный" xfId="0" builtinId="0"/>
    <cellStyle name="Обычный 2" xfId="1"/>
    <cellStyle name="Обычный 2 4" xfId="13"/>
    <cellStyle name="Обычный 2 5 2" xfId="11"/>
    <cellStyle name="Обычный 2 5 4" xfId="12"/>
    <cellStyle name="Обычный 3" xfId="3"/>
    <cellStyle name="Обычный 3 2" xfId="6"/>
    <cellStyle name="Обычный 3 2 2" xfId="10"/>
    <cellStyle name="Обычный 3 3" xfId="7"/>
    <cellStyle name="Обычный 4" xfId="4"/>
    <cellStyle name="Обычный 4 2" xfId="8"/>
    <cellStyle name="Обычный 5 2" xfId="2"/>
    <cellStyle name="Обычный 6" xfId="14"/>
    <cellStyle name="Финансовый" xfId="5" builtinId="3"/>
    <cellStyle name="Финансовый 2"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O278"/>
  <sheetViews>
    <sheetView tabSelected="1" view="pageBreakPreview" topLeftCell="A4" zoomScale="70" zoomScaleNormal="70" zoomScaleSheetLayoutView="70" workbookViewId="0">
      <selection activeCell="A19" sqref="A19"/>
    </sheetView>
  </sheetViews>
  <sheetFormatPr defaultColWidth="10.875" defaultRowHeight="15.75" outlineLevelRow="2" x14ac:dyDescent="0.25"/>
  <cols>
    <col min="1" max="1" width="10.125" style="1" customWidth="1"/>
    <col min="2" max="2" width="7.875" style="117" customWidth="1"/>
    <col min="3" max="3" width="98.5" style="13" customWidth="1"/>
    <col min="4" max="4" width="6.625" style="3" bestFit="1" customWidth="1"/>
    <col min="5" max="5" width="13.125" style="48" customWidth="1"/>
    <col min="6" max="6" width="12.125" style="1" customWidth="1"/>
    <col min="7" max="7" width="13" style="1" customWidth="1"/>
    <col min="8" max="8" width="13.625" style="1" customWidth="1"/>
    <col min="9" max="9" width="17.125" style="1" customWidth="1"/>
    <col min="10" max="10" width="16.5" style="1" customWidth="1"/>
    <col min="11" max="11" width="17.875" style="1" customWidth="1"/>
    <col min="12" max="12" width="23.5" style="1" customWidth="1"/>
    <col min="13" max="13" width="10.875" style="1" customWidth="1"/>
    <col min="14" max="14" width="6.625" style="1" customWidth="1"/>
    <col min="15" max="16384" width="10.875" style="1"/>
  </cols>
  <sheetData>
    <row r="1" spans="1:11" s="28" customFormat="1" x14ac:dyDescent="0.25">
      <c r="A1" s="39"/>
      <c r="B1" s="40"/>
      <c r="C1" s="68"/>
      <c r="D1" s="43"/>
      <c r="E1" s="42"/>
      <c r="F1" s="41"/>
      <c r="G1" s="41"/>
      <c r="H1" s="41"/>
      <c r="I1" s="41"/>
      <c r="J1" s="41"/>
    </row>
    <row r="2" spans="1:11" s="28" customFormat="1" x14ac:dyDescent="0.25">
      <c r="A2" s="39"/>
      <c r="B2" s="40"/>
      <c r="C2" s="68"/>
      <c r="D2" s="43"/>
      <c r="E2" s="42"/>
      <c r="F2" s="41"/>
      <c r="G2" s="41"/>
      <c r="H2" s="41"/>
      <c r="I2" s="41"/>
      <c r="J2" s="41"/>
    </row>
    <row r="3" spans="1:11" s="28" customFormat="1" ht="15.75" customHeight="1" x14ac:dyDescent="0.25">
      <c r="A3" s="157" t="s">
        <v>36</v>
      </c>
      <c r="B3" s="157"/>
      <c r="C3" s="157"/>
      <c r="D3" s="157"/>
      <c r="E3" s="157"/>
      <c r="F3" s="157"/>
      <c r="G3" s="157"/>
      <c r="H3" s="157"/>
      <c r="I3" s="41"/>
      <c r="J3" s="41"/>
    </row>
    <row r="4" spans="1:11" s="28" customFormat="1" x14ac:dyDescent="0.25">
      <c r="A4" s="157" t="s">
        <v>94</v>
      </c>
      <c r="B4" s="157"/>
      <c r="C4" s="157"/>
      <c r="D4" s="157"/>
      <c r="E4" s="157"/>
      <c r="F4" s="157"/>
      <c r="G4" s="157"/>
      <c r="H4" s="41"/>
      <c r="I4" s="41"/>
      <c r="J4" s="41"/>
    </row>
    <row r="5" spans="1:11" s="28" customFormat="1" x14ac:dyDescent="0.25">
      <c r="A5" s="39"/>
      <c r="B5" s="40"/>
      <c r="C5" s="68"/>
      <c r="D5" s="43"/>
      <c r="E5" s="42"/>
      <c r="F5" s="41"/>
      <c r="G5" s="41"/>
      <c r="H5" s="41"/>
      <c r="I5" s="41"/>
      <c r="J5" s="41"/>
    </row>
    <row r="6" spans="1:11" s="28" customFormat="1" ht="22.5" x14ac:dyDescent="0.25">
      <c r="A6" s="36"/>
      <c r="B6" s="37"/>
      <c r="C6" s="158" t="s">
        <v>37</v>
      </c>
      <c r="D6" s="158"/>
      <c r="E6" s="48"/>
      <c r="F6" s="38"/>
      <c r="G6" s="38"/>
      <c r="H6" s="38"/>
      <c r="I6" s="38"/>
      <c r="J6" s="38"/>
    </row>
    <row r="7" spans="1:11" s="28" customFormat="1" x14ac:dyDescent="0.25">
      <c r="A7" s="36"/>
      <c r="B7" s="37"/>
      <c r="C7" s="69"/>
      <c r="D7" s="37"/>
      <c r="E7" s="48"/>
      <c r="F7" s="38"/>
      <c r="G7" s="38"/>
      <c r="H7" s="38"/>
      <c r="I7" s="38"/>
      <c r="J7" s="38"/>
    </row>
    <row r="8" spans="1:11" s="28" customFormat="1" x14ac:dyDescent="0.25">
      <c r="A8" s="36"/>
      <c r="B8" s="37"/>
      <c r="C8" s="69"/>
      <c r="D8" s="149" t="s">
        <v>75</v>
      </c>
      <c r="E8" s="150"/>
      <c r="F8" s="151"/>
      <c r="G8" s="146"/>
      <c r="H8" s="147"/>
      <c r="I8" s="147"/>
      <c r="J8" s="147"/>
      <c r="K8" s="148"/>
    </row>
    <row r="9" spans="1:11" s="28" customFormat="1" x14ac:dyDescent="0.25">
      <c r="A9" s="178"/>
      <c r="B9" s="178"/>
      <c r="C9" s="70" t="s">
        <v>35</v>
      </c>
      <c r="D9" s="149" t="s">
        <v>76</v>
      </c>
      <c r="E9" s="150"/>
      <c r="F9" s="151"/>
      <c r="G9" s="146"/>
      <c r="H9" s="147"/>
      <c r="I9" s="147"/>
      <c r="J9" s="147"/>
      <c r="K9" s="148"/>
    </row>
    <row r="10" spans="1:11" s="4" customFormat="1" x14ac:dyDescent="0.25">
      <c r="A10" s="36"/>
      <c r="B10" s="37"/>
      <c r="C10" s="69"/>
      <c r="D10" s="149" t="s">
        <v>77</v>
      </c>
      <c r="E10" s="150"/>
      <c r="F10" s="151"/>
      <c r="G10" s="146"/>
      <c r="H10" s="147"/>
      <c r="I10" s="147"/>
      <c r="J10" s="147"/>
      <c r="K10" s="148"/>
    </row>
    <row r="11" spans="1:11" s="4" customFormat="1" x14ac:dyDescent="0.25">
      <c r="A11" s="36"/>
      <c r="B11" s="37"/>
      <c r="C11" s="69"/>
      <c r="D11" s="149" t="s">
        <v>78</v>
      </c>
      <c r="E11" s="150"/>
      <c r="F11" s="151"/>
      <c r="G11" s="146"/>
      <c r="H11" s="147"/>
      <c r="I11" s="147"/>
      <c r="J11" s="147"/>
      <c r="K11" s="148"/>
    </row>
    <row r="12" spans="1:11" s="4" customFormat="1" ht="24.75" customHeight="1" x14ac:dyDescent="0.25">
      <c r="A12" s="36"/>
      <c r="B12" s="37"/>
      <c r="C12" s="69"/>
      <c r="D12" s="149" t="s">
        <v>79</v>
      </c>
      <c r="E12" s="150"/>
      <c r="F12" s="151"/>
      <c r="G12" s="146"/>
      <c r="H12" s="147"/>
      <c r="I12" s="147"/>
      <c r="J12" s="147"/>
      <c r="K12" s="148"/>
    </row>
    <row r="13" spans="1:11" s="4" customFormat="1" x14ac:dyDescent="0.25">
      <c r="A13" s="36"/>
      <c r="B13" s="37"/>
      <c r="C13" s="69"/>
      <c r="D13" s="149" t="s">
        <v>80</v>
      </c>
      <c r="E13" s="150"/>
      <c r="F13" s="151"/>
      <c r="G13" s="146"/>
      <c r="H13" s="147"/>
      <c r="I13" s="147"/>
      <c r="J13" s="147"/>
      <c r="K13" s="148"/>
    </row>
    <row r="14" spans="1:11" s="4" customFormat="1" x14ac:dyDescent="0.25">
      <c r="A14" s="36"/>
      <c r="B14" s="37"/>
      <c r="C14" s="69"/>
      <c r="D14" s="152" t="s">
        <v>81</v>
      </c>
      <c r="E14" s="153"/>
      <c r="F14" s="154"/>
      <c r="G14" s="146"/>
      <c r="H14" s="147"/>
      <c r="I14" s="147"/>
      <c r="J14" s="147"/>
      <c r="K14" s="148"/>
    </row>
    <row r="15" spans="1:11" s="4" customFormat="1" ht="16.5" thickBot="1" x14ac:dyDescent="0.3">
      <c r="A15" s="36"/>
      <c r="B15" s="37"/>
      <c r="C15" s="69"/>
      <c r="D15" s="144" t="s">
        <v>82</v>
      </c>
      <c r="E15" s="145"/>
      <c r="F15" s="145"/>
      <c r="G15" s="146"/>
      <c r="H15" s="147"/>
      <c r="I15" s="147"/>
      <c r="J15" s="147"/>
      <c r="K15" s="148"/>
    </row>
    <row r="16" spans="1:11" ht="36" customHeight="1" x14ac:dyDescent="0.25">
      <c r="A16" s="167" t="s">
        <v>46</v>
      </c>
      <c r="B16" s="174" t="s">
        <v>2</v>
      </c>
      <c r="C16" s="176" t="s">
        <v>1</v>
      </c>
      <c r="D16" s="174" t="s">
        <v>0</v>
      </c>
      <c r="E16" s="172" t="s">
        <v>3</v>
      </c>
      <c r="F16" s="169" t="s">
        <v>4</v>
      </c>
      <c r="G16" s="170"/>
      <c r="H16" s="171"/>
      <c r="I16" s="159" t="s">
        <v>5</v>
      </c>
      <c r="J16" s="160"/>
      <c r="K16" s="161"/>
    </row>
    <row r="17" spans="1:11" ht="36" customHeight="1" x14ac:dyDescent="0.25">
      <c r="A17" s="168"/>
      <c r="B17" s="175"/>
      <c r="C17" s="177"/>
      <c r="D17" s="175"/>
      <c r="E17" s="173"/>
      <c r="F17" s="5" t="s">
        <v>6</v>
      </c>
      <c r="G17" s="6" t="s">
        <v>7</v>
      </c>
      <c r="H17" s="7" t="s">
        <v>8</v>
      </c>
      <c r="I17" s="5" t="s">
        <v>6</v>
      </c>
      <c r="J17" s="8" t="s">
        <v>9</v>
      </c>
      <c r="K17" s="9" t="s">
        <v>8</v>
      </c>
    </row>
    <row r="18" spans="1:11" s="31" customFormat="1" ht="18.75" customHeight="1" x14ac:dyDescent="0.25">
      <c r="A18" s="66" t="s">
        <v>424</v>
      </c>
      <c r="B18" s="65"/>
      <c r="C18" s="63" t="s">
        <v>95</v>
      </c>
      <c r="D18" s="30"/>
      <c r="E18" s="44"/>
      <c r="F18" s="164"/>
      <c r="G18" s="164"/>
      <c r="H18" s="164"/>
      <c r="I18" s="118"/>
      <c r="J18" s="118"/>
      <c r="K18" s="118"/>
    </row>
    <row r="19" spans="1:11" s="34" customFormat="1" collapsed="1" x14ac:dyDescent="0.25">
      <c r="A19" s="32"/>
      <c r="B19" s="102" t="s">
        <v>10</v>
      </c>
      <c r="C19" s="64" t="s">
        <v>96</v>
      </c>
      <c r="D19" s="33"/>
      <c r="E19" s="99"/>
      <c r="F19" s="119"/>
      <c r="G19" s="119"/>
      <c r="H19" s="119"/>
      <c r="I19" s="120">
        <f>SUM(I20:I31)</f>
        <v>0</v>
      </c>
      <c r="J19" s="120">
        <f t="shared" ref="J19:K19" si="0">SUM(J20:J31)</f>
        <v>0</v>
      </c>
      <c r="K19" s="120">
        <f t="shared" si="0"/>
        <v>0</v>
      </c>
    </row>
    <row r="20" spans="1:11" s="67" customFormat="1" hidden="1" outlineLevel="1" collapsed="1" x14ac:dyDescent="0.25">
      <c r="A20" s="18"/>
      <c r="B20" s="101" t="s">
        <v>11</v>
      </c>
      <c r="C20" s="71" t="s">
        <v>97</v>
      </c>
      <c r="D20" s="105" t="s">
        <v>98</v>
      </c>
      <c r="E20" s="106">
        <v>6</v>
      </c>
      <c r="F20" s="121">
        <f>SUMPRODUCT(F21:F31,E21:E31)/E20</f>
        <v>0</v>
      </c>
      <c r="G20" s="122"/>
      <c r="H20" s="123">
        <f>SUM(F20:G20)</f>
        <v>0</v>
      </c>
      <c r="I20" s="124">
        <f>E20*F20</f>
        <v>0</v>
      </c>
      <c r="J20" s="124">
        <f>G20*E20</f>
        <v>0</v>
      </c>
      <c r="K20" s="124">
        <f>H20*E20</f>
        <v>0</v>
      </c>
    </row>
    <row r="21" spans="1:11" s="67" customFormat="1" hidden="1" outlineLevel="2" x14ac:dyDescent="0.25">
      <c r="A21" s="18"/>
      <c r="B21" s="101" t="s">
        <v>109</v>
      </c>
      <c r="C21" s="80" t="s">
        <v>99</v>
      </c>
      <c r="D21" s="107" t="s">
        <v>98</v>
      </c>
      <c r="E21" s="106">
        <v>6</v>
      </c>
      <c r="F21" s="122"/>
      <c r="G21" s="121"/>
      <c r="H21" s="123"/>
      <c r="I21" s="124"/>
      <c r="J21" s="124"/>
      <c r="K21" s="124"/>
    </row>
    <row r="22" spans="1:11" s="67" customFormat="1" ht="18.75" hidden="1" customHeight="1" outlineLevel="2" x14ac:dyDescent="0.25">
      <c r="A22" s="18"/>
      <c r="B22" s="101" t="s">
        <v>110</v>
      </c>
      <c r="C22" s="80" t="s">
        <v>100</v>
      </c>
      <c r="D22" s="107" t="s">
        <v>98</v>
      </c>
      <c r="E22" s="106">
        <v>6</v>
      </c>
      <c r="F22" s="122"/>
      <c r="G22" s="121"/>
      <c r="H22" s="123"/>
      <c r="I22" s="124"/>
      <c r="J22" s="124"/>
      <c r="K22" s="124"/>
    </row>
    <row r="23" spans="1:11" s="67" customFormat="1" ht="18.75" hidden="1" customHeight="1" outlineLevel="2" x14ac:dyDescent="0.25">
      <c r="A23" s="18"/>
      <c r="B23" s="101" t="s">
        <v>111</v>
      </c>
      <c r="C23" s="80" t="s">
        <v>101</v>
      </c>
      <c r="D23" s="107" t="s">
        <v>98</v>
      </c>
      <c r="E23" s="106">
        <v>12</v>
      </c>
      <c r="F23" s="122"/>
      <c r="G23" s="121"/>
      <c r="H23" s="123"/>
      <c r="I23" s="124"/>
      <c r="J23" s="124"/>
      <c r="K23" s="124"/>
    </row>
    <row r="24" spans="1:11" s="67" customFormat="1" ht="18.75" hidden="1" customHeight="1" outlineLevel="2" x14ac:dyDescent="0.25">
      <c r="A24" s="18"/>
      <c r="B24" s="101" t="s">
        <v>112</v>
      </c>
      <c r="C24" s="80" t="s">
        <v>102</v>
      </c>
      <c r="D24" s="107" t="s">
        <v>98</v>
      </c>
      <c r="E24" s="106">
        <v>12</v>
      </c>
      <c r="F24" s="122"/>
      <c r="G24" s="121"/>
      <c r="H24" s="123"/>
      <c r="I24" s="124"/>
      <c r="J24" s="124"/>
      <c r="K24" s="124"/>
    </row>
    <row r="25" spans="1:11" s="67" customFormat="1" ht="18.75" hidden="1" customHeight="1" outlineLevel="2" x14ac:dyDescent="0.25">
      <c r="A25" s="18"/>
      <c r="B25" s="101" t="s">
        <v>113</v>
      </c>
      <c r="C25" s="80" t="s">
        <v>103</v>
      </c>
      <c r="D25" s="107" t="s">
        <v>98</v>
      </c>
      <c r="E25" s="106">
        <v>6</v>
      </c>
      <c r="F25" s="122"/>
      <c r="G25" s="121"/>
      <c r="H25" s="123"/>
      <c r="I25" s="124"/>
      <c r="J25" s="124"/>
      <c r="K25" s="124"/>
    </row>
    <row r="26" spans="1:11" s="67" customFormat="1" ht="18.75" hidden="1" customHeight="1" outlineLevel="2" x14ac:dyDescent="0.25">
      <c r="A26" s="18"/>
      <c r="B26" s="101" t="s">
        <v>114</v>
      </c>
      <c r="C26" s="80" t="s">
        <v>104</v>
      </c>
      <c r="D26" s="107" t="s">
        <v>98</v>
      </c>
      <c r="E26" s="106">
        <v>23</v>
      </c>
      <c r="F26" s="122"/>
      <c r="G26" s="121"/>
      <c r="H26" s="123"/>
      <c r="I26" s="124"/>
      <c r="J26" s="124"/>
      <c r="K26" s="124"/>
    </row>
    <row r="27" spans="1:11" s="67" customFormat="1" ht="18.75" hidden="1" customHeight="1" outlineLevel="2" x14ac:dyDescent="0.25">
      <c r="A27" s="18"/>
      <c r="B27" s="101" t="s">
        <v>115</v>
      </c>
      <c r="C27" s="80" t="s">
        <v>105</v>
      </c>
      <c r="D27" s="107" t="s">
        <v>98</v>
      </c>
      <c r="E27" s="106">
        <v>12</v>
      </c>
      <c r="F27" s="122"/>
      <c r="G27" s="121"/>
      <c r="H27" s="123"/>
      <c r="I27" s="124"/>
      <c r="J27" s="124"/>
      <c r="K27" s="124"/>
    </row>
    <row r="28" spans="1:11" s="67" customFormat="1" ht="18.75" hidden="1" customHeight="1" outlineLevel="2" x14ac:dyDescent="0.25">
      <c r="A28" s="18"/>
      <c r="B28" s="101" t="s">
        <v>116</v>
      </c>
      <c r="C28" s="80" t="s">
        <v>308</v>
      </c>
      <c r="D28" s="107" t="s">
        <v>98</v>
      </c>
      <c r="E28" s="106">
        <v>6</v>
      </c>
      <c r="F28" s="122"/>
      <c r="G28" s="121"/>
      <c r="H28" s="123"/>
      <c r="I28" s="124"/>
      <c r="J28" s="124"/>
      <c r="K28" s="124"/>
    </row>
    <row r="29" spans="1:11" s="67" customFormat="1" ht="18.75" hidden="1" customHeight="1" outlineLevel="2" x14ac:dyDescent="0.25">
      <c r="A29" s="18"/>
      <c r="B29" s="101" t="s">
        <v>117</v>
      </c>
      <c r="C29" s="80" t="s">
        <v>106</v>
      </c>
      <c r="D29" s="107" t="s">
        <v>98</v>
      </c>
      <c r="E29" s="106">
        <v>18</v>
      </c>
      <c r="F29" s="122"/>
      <c r="G29" s="121"/>
      <c r="H29" s="123"/>
      <c r="I29" s="124"/>
      <c r="J29" s="124"/>
      <c r="K29" s="124"/>
    </row>
    <row r="30" spans="1:11" s="67" customFormat="1" ht="18.75" hidden="1" customHeight="1" outlineLevel="2" x14ac:dyDescent="0.25">
      <c r="A30" s="18"/>
      <c r="B30" s="101" t="s">
        <v>118</v>
      </c>
      <c r="C30" s="80" t="s">
        <v>107</v>
      </c>
      <c r="D30" s="107" t="s">
        <v>98</v>
      </c>
      <c r="E30" s="106">
        <v>6</v>
      </c>
      <c r="F30" s="122"/>
      <c r="G30" s="121"/>
      <c r="H30" s="123"/>
      <c r="I30" s="124"/>
      <c r="J30" s="124"/>
      <c r="K30" s="124"/>
    </row>
    <row r="31" spans="1:11" s="67" customFormat="1" hidden="1" outlineLevel="2" x14ac:dyDescent="0.25">
      <c r="A31" s="18"/>
      <c r="B31" s="101" t="s">
        <v>307</v>
      </c>
      <c r="C31" s="80" t="s">
        <v>108</v>
      </c>
      <c r="D31" s="107" t="s">
        <v>98</v>
      </c>
      <c r="E31" s="106">
        <v>35</v>
      </c>
      <c r="F31" s="122"/>
      <c r="G31" s="121"/>
      <c r="H31" s="123"/>
      <c r="I31" s="124"/>
      <c r="J31" s="124"/>
      <c r="K31" s="124"/>
    </row>
    <row r="32" spans="1:11" s="34" customFormat="1" collapsed="1" x14ac:dyDescent="0.25">
      <c r="A32" s="32"/>
      <c r="B32" s="102" t="s">
        <v>48</v>
      </c>
      <c r="C32" s="64" t="s">
        <v>119</v>
      </c>
      <c r="D32" s="108"/>
      <c r="E32" s="109"/>
      <c r="F32" s="125"/>
      <c r="G32" s="125"/>
      <c r="H32" s="125"/>
      <c r="I32" s="120">
        <f>SUM(I33:I108)</f>
        <v>0</v>
      </c>
      <c r="J32" s="120">
        <f>SUM(J33:J108)</f>
        <v>0</v>
      </c>
      <c r="K32" s="120">
        <f>SUM(K33:K108)</f>
        <v>0</v>
      </c>
    </row>
    <row r="33" spans="1:12" s="67" customFormat="1" hidden="1" outlineLevel="1" x14ac:dyDescent="0.25">
      <c r="A33" s="18"/>
      <c r="B33" s="101" t="s">
        <v>49</v>
      </c>
      <c r="C33" s="71" t="s">
        <v>376</v>
      </c>
      <c r="D33" s="91" t="s">
        <v>98</v>
      </c>
      <c r="E33" s="87">
        <v>7</v>
      </c>
      <c r="F33" s="122"/>
      <c r="G33" s="122"/>
      <c r="H33" s="123">
        <f t="shared" ref="H33:H104" si="1">SUM(F33:G33)</f>
        <v>0</v>
      </c>
      <c r="I33" s="124">
        <f t="shared" ref="I33:I104" si="2">E33*F33</f>
        <v>0</v>
      </c>
      <c r="J33" s="124">
        <f t="shared" ref="J33:J104" si="3">G33*E33</f>
        <v>0</v>
      </c>
      <c r="K33" s="124">
        <f t="shared" ref="K33:K104" si="4">H33*E33</f>
        <v>0</v>
      </c>
    </row>
    <row r="34" spans="1:12" s="67" customFormat="1" hidden="1" outlineLevel="1" x14ac:dyDescent="0.25">
      <c r="A34" s="18"/>
      <c r="B34" s="101" t="s">
        <v>50</v>
      </c>
      <c r="C34" s="71" t="s">
        <v>377</v>
      </c>
      <c r="D34" s="91" t="s">
        <v>98</v>
      </c>
      <c r="E34" s="87">
        <v>7</v>
      </c>
      <c r="F34" s="122"/>
      <c r="G34" s="122"/>
      <c r="H34" s="123">
        <f t="shared" si="1"/>
        <v>0</v>
      </c>
      <c r="I34" s="124">
        <f t="shared" si="2"/>
        <v>0</v>
      </c>
      <c r="J34" s="124">
        <f t="shared" si="3"/>
        <v>0</v>
      </c>
      <c r="K34" s="124">
        <f t="shared" si="4"/>
        <v>0</v>
      </c>
    </row>
    <row r="35" spans="1:12" s="67" customFormat="1" ht="18.75" hidden="1" customHeight="1" outlineLevel="1" x14ac:dyDescent="0.25">
      <c r="A35" s="18"/>
      <c r="B35" s="101" t="s">
        <v>51</v>
      </c>
      <c r="C35" s="71" t="s">
        <v>378</v>
      </c>
      <c r="D35" s="91" t="s">
        <v>98</v>
      </c>
      <c r="E35" s="87">
        <v>3</v>
      </c>
      <c r="F35" s="122"/>
      <c r="G35" s="122"/>
      <c r="H35" s="123">
        <f t="shared" si="1"/>
        <v>0</v>
      </c>
      <c r="I35" s="121">
        <f t="shared" si="2"/>
        <v>0</v>
      </c>
      <c r="J35" s="121">
        <f t="shared" si="3"/>
        <v>0</v>
      </c>
      <c r="K35" s="121">
        <f t="shared" si="4"/>
        <v>0</v>
      </c>
    </row>
    <row r="36" spans="1:12" s="67" customFormat="1" ht="18" hidden="1" customHeight="1" outlineLevel="1" collapsed="1" x14ac:dyDescent="0.25">
      <c r="A36" s="114"/>
      <c r="B36" s="115" t="s">
        <v>52</v>
      </c>
      <c r="C36" s="110" t="s">
        <v>380</v>
      </c>
      <c r="D36" s="111" t="s">
        <v>98</v>
      </c>
      <c r="E36" s="112">
        <v>899</v>
      </c>
      <c r="F36" s="121">
        <f>SUMPRODUCT(F37:F39,E37:E39)/E36</f>
        <v>0</v>
      </c>
      <c r="G36" s="122"/>
      <c r="H36" s="123">
        <f t="shared" ref="H36" si="5">SUM(F36:G36)</f>
        <v>0</v>
      </c>
      <c r="I36" s="121">
        <f t="shared" ref="I36" si="6">E36*F36</f>
        <v>0</v>
      </c>
      <c r="J36" s="121">
        <f t="shared" ref="J36" si="7">G36*E36</f>
        <v>0</v>
      </c>
      <c r="K36" s="121">
        <f t="shared" ref="K36" si="8">H36*E36</f>
        <v>0</v>
      </c>
    </row>
    <row r="37" spans="1:12" s="67" customFormat="1" hidden="1" outlineLevel="2" x14ac:dyDescent="0.25">
      <c r="A37" s="114"/>
      <c r="B37" s="115" t="s">
        <v>373</v>
      </c>
      <c r="C37" s="113" t="s">
        <v>370</v>
      </c>
      <c r="D37" s="111" t="s">
        <v>98</v>
      </c>
      <c r="E37" s="112">
        <v>899</v>
      </c>
      <c r="F37" s="122"/>
      <c r="G37" s="121"/>
      <c r="H37" s="123"/>
      <c r="I37" s="121"/>
      <c r="J37" s="121"/>
      <c r="K37" s="121"/>
    </row>
    <row r="38" spans="1:12" s="67" customFormat="1" hidden="1" outlineLevel="2" x14ac:dyDescent="0.25">
      <c r="A38" s="114"/>
      <c r="B38" s="115" t="s">
        <v>374</v>
      </c>
      <c r="C38" s="113" t="s">
        <v>371</v>
      </c>
      <c r="D38" s="111" t="s">
        <v>98</v>
      </c>
      <c r="E38" s="112">
        <v>899</v>
      </c>
      <c r="F38" s="122"/>
      <c r="G38" s="121"/>
      <c r="H38" s="123"/>
      <c r="I38" s="121"/>
      <c r="J38" s="121"/>
      <c r="K38" s="121"/>
    </row>
    <row r="39" spans="1:12" s="67" customFormat="1" hidden="1" outlineLevel="2" x14ac:dyDescent="0.25">
      <c r="A39" s="114"/>
      <c r="B39" s="115" t="s">
        <v>375</v>
      </c>
      <c r="C39" s="113" t="s">
        <v>372</v>
      </c>
      <c r="D39" s="111" t="s">
        <v>98</v>
      </c>
      <c r="E39" s="112">
        <v>899</v>
      </c>
      <c r="F39" s="122"/>
      <c r="G39" s="121"/>
      <c r="H39" s="123"/>
      <c r="I39" s="121"/>
      <c r="J39" s="121"/>
      <c r="K39" s="121"/>
    </row>
    <row r="40" spans="1:12" s="67" customFormat="1" ht="18.75" hidden="1" customHeight="1" outlineLevel="1" x14ac:dyDescent="0.25">
      <c r="A40" s="18"/>
      <c r="B40" s="101" t="s">
        <v>83</v>
      </c>
      <c r="C40" s="100" t="s">
        <v>309</v>
      </c>
      <c r="D40" s="91" t="s">
        <v>98</v>
      </c>
      <c r="E40" s="87">
        <v>3</v>
      </c>
      <c r="F40" s="122"/>
      <c r="G40" s="122"/>
      <c r="H40" s="123">
        <f t="shared" si="1"/>
        <v>0</v>
      </c>
      <c r="I40" s="124">
        <f t="shared" si="2"/>
        <v>0</v>
      </c>
      <c r="J40" s="124">
        <f t="shared" si="3"/>
        <v>0</v>
      </c>
      <c r="K40" s="124">
        <f t="shared" ref="K40" si="9">H40*E40</f>
        <v>0</v>
      </c>
    </row>
    <row r="41" spans="1:12" s="67" customFormat="1" ht="18.75" hidden="1" customHeight="1" outlineLevel="1" x14ac:dyDescent="0.25">
      <c r="A41" s="18"/>
      <c r="B41" s="101" t="s">
        <v>90</v>
      </c>
      <c r="C41" s="100" t="s">
        <v>120</v>
      </c>
      <c r="D41" s="91" t="s">
        <v>98</v>
      </c>
      <c r="E41" s="87">
        <v>2</v>
      </c>
      <c r="F41" s="122"/>
      <c r="G41" s="122"/>
      <c r="H41" s="123">
        <f t="shared" si="1"/>
        <v>0</v>
      </c>
      <c r="I41" s="124">
        <f t="shared" si="2"/>
        <v>0</v>
      </c>
      <c r="J41" s="124">
        <f t="shared" si="3"/>
        <v>0</v>
      </c>
      <c r="K41" s="124">
        <f t="shared" si="4"/>
        <v>0</v>
      </c>
    </row>
    <row r="42" spans="1:12" s="67" customFormat="1" ht="18.75" hidden="1" customHeight="1" outlineLevel="1" x14ac:dyDescent="0.25">
      <c r="A42" s="18"/>
      <c r="B42" s="101" t="s">
        <v>126</v>
      </c>
      <c r="C42" s="100" t="s">
        <v>121</v>
      </c>
      <c r="D42" s="91" t="s">
        <v>98</v>
      </c>
      <c r="E42" s="87">
        <v>1</v>
      </c>
      <c r="F42" s="122"/>
      <c r="G42" s="122"/>
      <c r="H42" s="123">
        <f t="shared" si="1"/>
        <v>0</v>
      </c>
      <c r="I42" s="124">
        <f t="shared" si="2"/>
        <v>0</v>
      </c>
      <c r="J42" s="124">
        <f t="shared" si="3"/>
        <v>0</v>
      </c>
      <c r="K42" s="124">
        <f t="shared" si="4"/>
        <v>0</v>
      </c>
      <c r="L42" s="81"/>
    </row>
    <row r="43" spans="1:12" s="67" customFormat="1" hidden="1" outlineLevel="1" x14ac:dyDescent="0.25">
      <c r="A43" s="18"/>
      <c r="B43" s="101" t="s">
        <v>127</v>
      </c>
      <c r="C43" s="100" t="s">
        <v>122</v>
      </c>
      <c r="D43" s="91" t="s">
        <v>98</v>
      </c>
      <c r="E43" s="87">
        <v>597</v>
      </c>
      <c r="F43" s="122"/>
      <c r="G43" s="122"/>
      <c r="H43" s="123">
        <f t="shared" si="1"/>
        <v>0</v>
      </c>
      <c r="I43" s="124">
        <f t="shared" si="2"/>
        <v>0</v>
      </c>
      <c r="J43" s="124">
        <f t="shared" si="3"/>
        <v>0</v>
      </c>
      <c r="K43" s="124">
        <f t="shared" si="4"/>
        <v>0</v>
      </c>
    </row>
    <row r="44" spans="1:12" s="67" customFormat="1" hidden="1" outlineLevel="1" x14ac:dyDescent="0.25">
      <c r="A44" s="18"/>
      <c r="B44" s="101" t="s">
        <v>128</v>
      </c>
      <c r="C44" s="100" t="s">
        <v>123</v>
      </c>
      <c r="D44" s="91" t="s">
        <v>98</v>
      </c>
      <c r="E44" s="87">
        <v>897</v>
      </c>
      <c r="F44" s="122"/>
      <c r="G44" s="122"/>
      <c r="H44" s="123">
        <f t="shared" si="1"/>
        <v>0</v>
      </c>
      <c r="I44" s="124">
        <f t="shared" si="2"/>
        <v>0</v>
      </c>
      <c r="J44" s="124">
        <f t="shared" si="3"/>
        <v>0</v>
      </c>
      <c r="K44" s="124">
        <f t="shared" si="4"/>
        <v>0</v>
      </c>
    </row>
    <row r="45" spans="1:12" s="67" customFormat="1" hidden="1" outlineLevel="1" x14ac:dyDescent="0.25">
      <c r="A45" s="18"/>
      <c r="B45" s="101" t="s">
        <v>129</v>
      </c>
      <c r="C45" s="100" t="s">
        <v>124</v>
      </c>
      <c r="D45" s="91" t="s">
        <v>98</v>
      </c>
      <c r="E45" s="87">
        <v>897</v>
      </c>
      <c r="F45" s="122"/>
      <c r="G45" s="122"/>
      <c r="H45" s="123">
        <f t="shared" si="1"/>
        <v>0</v>
      </c>
      <c r="I45" s="124">
        <f t="shared" si="2"/>
        <v>0</v>
      </c>
      <c r="J45" s="124">
        <f t="shared" si="3"/>
        <v>0</v>
      </c>
      <c r="K45" s="124">
        <f t="shared" si="4"/>
        <v>0</v>
      </c>
    </row>
    <row r="46" spans="1:12" s="67" customFormat="1" hidden="1" outlineLevel="1" x14ac:dyDescent="0.25">
      <c r="A46" s="18"/>
      <c r="B46" s="101" t="s">
        <v>138</v>
      </c>
      <c r="C46" s="100" t="s">
        <v>125</v>
      </c>
      <c r="D46" s="91" t="s">
        <v>98</v>
      </c>
      <c r="E46" s="87">
        <v>897</v>
      </c>
      <c r="F46" s="122"/>
      <c r="G46" s="122"/>
      <c r="H46" s="123">
        <f t="shared" si="1"/>
        <v>0</v>
      </c>
      <c r="I46" s="124">
        <f t="shared" si="2"/>
        <v>0</v>
      </c>
      <c r="J46" s="124">
        <f t="shared" si="3"/>
        <v>0</v>
      </c>
      <c r="K46" s="124">
        <f t="shared" si="4"/>
        <v>0</v>
      </c>
    </row>
    <row r="47" spans="1:12" s="67" customFormat="1" hidden="1" outlineLevel="1" x14ac:dyDescent="0.25">
      <c r="A47" s="18"/>
      <c r="B47" s="101" t="s">
        <v>139</v>
      </c>
      <c r="C47" s="100" t="s">
        <v>130</v>
      </c>
      <c r="D47" s="91" t="s">
        <v>98</v>
      </c>
      <c r="E47" s="87">
        <v>131</v>
      </c>
      <c r="F47" s="122"/>
      <c r="G47" s="122"/>
      <c r="H47" s="123">
        <f t="shared" si="1"/>
        <v>0</v>
      </c>
      <c r="I47" s="124">
        <f t="shared" si="2"/>
        <v>0</v>
      </c>
      <c r="J47" s="124">
        <f t="shared" si="3"/>
        <v>0</v>
      </c>
      <c r="K47" s="124">
        <f t="shared" si="4"/>
        <v>0</v>
      </c>
    </row>
    <row r="48" spans="1:12" s="67" customFormat="1" hidden="1" outlineLevel="1" x14ac:dyDescent="0.25">
      <c r="A48" s="18"/>
      <c r="B48" s="101" t="s">
        <v>140</v>
      </c>
      <c r="C48" s="100" t="s">
        <v>131</v>
      </c>
      <c r="D48" s="91" t="s">
        <v>98</v>
      </c>
      <c r="E48" s="87">
        <v>65</v>
      </c>
      <c r="F48" s="122"/>
      <c r="G48" s="122"/>
      <c r="H48" s="123">
        <f t="shared" si="1"/>
        <v>0</v>
      </c>
      <c r="I48" s="124">
        <f t="shared" si="2"/>
        <v>0</v>
      </c>
      <c r="J48" s="124">
        <f t="shared" si="3"/>
        <v>0</v>
      </c>
      <c r="K48" s="124">
        <f t="shared" si="4"/>
        <v>0</v>
      </c>
    </row>
    <row r="49" spans="1:12" s="67" customFormat="1" hidden="1" outlineLevel="1" x14ac:dyDescent="0.25">
      <c r="A49" s="18"/>
      <c r="B49" s="101" t="s">
        <v>141</v>
      </c>
      <c r="C49" s="100" t="s">
        <v>132</v>
      </c>
      <c r="D49" s="91" t="s">
        <v>98</v>
      </c>
      <c r="E49" s="87">
        <v>4</v>
      </c>
      <c r="F49" s="122"/>
      <c r="G49" s="122"/>
      <c r="H49" s="123">
        <f t="shared" si="1"/>
        <v>0</v>
      </c>
      <c r="I49" s="124">
        <f t="shared" si="2"/>
        <v>0</v>
      </c>
      <c r="J49" s="124">
        <f t="shared" si="3"/>
        <v>0</v>
      </c>
      <c r="K49" s="124">
        <f t="shared" si="4"/>
        <v>0</v>
      </c>
    </row>
    <row r="50" spans="1:12" s="67" customFormat="1" hidden="1" outlineLevel="1" x14ac:dyDescent="0.25">
      <c r="A50" s="18"/>
      <c r="B50" s="101" t="s">
        <v>142</v>
      </c>
      <c r="C50" s="100" t="s">
        <v>133</v>
      </c>
      <c r="D50" s="91" t="s">
        <v>98</v>
      </c>
      <c r="E50" s="87">
        <v>7</v>
      </c>
      <c r="F50" s="122"/>
      <c r="G50" s="122"/>
      <c r="H50" s="123">
        <f t="shared" si="1"/>
        <v>0</v>
      </c>
      <c r="I50" s="124">
        <f t="shared" si="2"/>
        <v>0</v>
      </c>
      <c r="J50" s="124">
        <f t="shared" si="3"/>
        <v>0</v>
      </c>
      <c r="K50" s="124">
        <f t="shared" si="4"/>
        <v>0</v>
      </c>
    </row>
    <row r="51" spans="1:12" s="67" customFormat="1" hidden="1" outlineLevel="1" x14ac:dyDescent="0.25">
      <c r="A51" s="18"/>
      <c r="B51" s="101" t="s">
        <v>143</v>
      </c>
      <c r="C51" s="100" t="s">
        <v>134</v>
      </c>
      <c r="D51" s="91" t="s">
        <v>98</v>
      </c>
      <c r="E51" s="87">
        <v>1</v>
      </c>
      <c r="F51" s="122"/>
      <c r="G51" s="122"/>
      <c r="H51" s="123">
        <f t="shared" si="1"/>
        <v>0</v>
      </c>
      <c r="I51" s="124">
        <f t="shared" si="2"/>
        <v>0</v>
      </c>
      <c r="J51" s="124">
        <f t="shared" si="3"/>
        <v>0</v>
      </c>
      <c r="K51" s="124">
        <f t="shared" si="4"/>
        <v>0</v>
      </c>
    </row>
    <row r="52" spans="1:12" s="67" customFormat="1" ht="31.5" hidden="1" outlineLevel="1" x14ac:dyDescent="0.25">
      <c r="A52" s="18"/>
      <c r="B52" s="101" t="s">
        <v>144</v>
      </c>
      <c r="C52" s="100" t="s">
        <v>135</v>
      </c>
      <c r="D52" s="91" t="s">
        <v>98</v>
      </c>
      <c r="E52" s="87">
        <v>200</v>
      </c>
      <c r="F52" s="122"/>
      <c r="G52" s="122"/>
      <c r="H52" s="123">
        <f t="shared" si="1"/>
        <v>0</v>
      </c>
      <c r="I52" s="124">
        <f t="shared" si="2"/>
        <v>0</v>
      </c>
      <c r="J52" s="124">
        <f t="shared" si="3"/>
        <v>0</v>
      </c>
      <c r="K52" s="124">
        <f t="shared" si="4"/>
        <v>0</v>
      </c>
    </row>
    <row r="53" spans="1:12" s="67" customFormat="1" hidden="1" outlineLevel="1" x14ac:dyDescent="0.25">
      <c r="A53" s="18"/>
      <c r="B53" s="101" t="s">
        <v>145</v>
      </c>
      <c r="C53" s="100" t="s">
        <v>136</v>
      </c>
      <c r="D53" s="91" t="s">
        <v>98</v>
      </c>
      <c r="E53" s="87">
        <v>200</v>
      </c>
      <c r="F53" s="122"/>
      <c r="G53" s="122"/>
      <c r="H53" s="123">
        <f t="shared" si="1"/>
        <v>0</v>
      </c>
      <c r="I53" s="124">
        <f t="shared" si="2"/>
        <v>0</v>
      </c>
      <c r="J53" s="124">
        <f t="shared" si="3"/>
        <v>0</v>
      </c>
      <c r="K53" s="124">
        <f t="shared" si="4"/>
        <v>0</v>
      </c>
    </row>
    <row r="54" spans="1:12" s="67" customFormat="1" ht="31.5" hidden="1" outlineLevel="1" x14ac:dyDescent="0.25">
      <c r="A54" s="18"/>
      <c r="B54" s="101" t="s">
        <v>146</v>
      </c>
      <c r="C54" s="100" t="s">
        <v>137</v>
      </c>
      <c r="D54" s="91" t="s">
        <v>98</v>
      </c>
      <c r="E54" s="87">
        <v>2</v>
      </c>
      <c r="F54" s="122"/>
      <c r="G54" s="122"/>
      <c r="H54" s="123">
        <f t="shared" si="1"/>
        <v>0</v>
      </c>
      <c r="I54" s="124">
        <f t="shared" si="2"/>
        <v>0</v>
      </c>
      <c r="J54" s="124">
        <f t="shared" si="3"/>
        <v>0</v>
      </c>
      <c r="K54" s="124">
        <f t="shared" si="4"/>
        <v>0</v>
      </c>
    </row>
    <row r="55" spans="1:12" s="67" customFormat="1" hidden="1" outlineLevel="1" collapsed="1" x14ac:dyDescent="0.25">
      <c r="A55" s="18"/>
      <c r="B55" s="101" t="s">
        <v>150</v>
      </c>
      <c r="C55" s="100" t="s">
        <v>312</v>
      </c>
      <c r="D55" s="91" t="s">
        <v>98</v>
      </c>
      <c r="E55" s="87">
        <v>1</v>
      </c>
      <c r="F55" s="121">
        <f>SUMPRODUCT(F56:F58,E56:E58)/E55</f>
        <v>0</v>
      </c>
      <c r="G55" s="122"/>
      <c r="H55" s="123">
        <f t="shared" si="1"/>
        <v>0</v>
      </c>
      <c r="I55" s="124">
        <f t="shared" si="2"/>
        <v>0</v>
      </c>
      <c r="J55" s="124">
        <f t="shared" si="3"/>
        <v>0</v>
      </c>
      <c r="K55" s="124">
        <f t="shared" si="4"/>
        <v>0</v>
      </c>
    </row>
    <row r="56" spans="1:12" s="67" customFormat="1" hidden="1" outlineLevel="2" x14ac:dyDescent="0.25">
      <c r="A56" s="18"/>
      <c r="B56" s="101" t="s">
        <v>394</v>
      </c>
      <c r="C56" s="84" t="s">
        <v>311</v>
      </c>
      <c r="D56" s="91" t="s">
        <v>98</v>
      </c>
      <c r="E56" s="87">
        <v>1</v>
      </c>
      <c r="F56" s="122"/>
      <c r="G56" s="121"/>
      <c r="H56" s="123"/>
      <c r="I56" s="124"/>
      <c r="J56" s="124"/>
      <c r="K56" s="124"/>
    </row>
    <row r="57" spans="1:12" s="67" customFormat="1" hidden="1" outlineLevel="2" x14ac:dyDescent="0.25">
      <c r="A57" s="18"/>
      <c r="B57" s="101" t="s">
        <v>395</v>
      </c>
      <c r="C57" s="84" t="s">
        <v>310</v>
      </c>
      <c r="D57" s="91" t="s">
        <v>98</v>
      </c>
      <c r="E57" s="87">
        <v>1</v>
      </c>
      <c r="F57" s="122"/>
      <c r="G57" s="121"/>
      <c r="H57" s="123"/>
      <c r="I57" s="124"/>
      <c r="J57" s="124"/>
      <c r="K57" s="124"/>
    </row>
    <row r="58" spans="1:12" s="67" customFormat="1" hidden="1" outlineLevel="2" x14ac:dyDescent="0.25">
      <c r="A58" s="18"/>
      <c r="B58" s="101" t="s">
        <v>396</v>
      </c>
      <c r="C58" s="84" t="s">
        <v>313</v>
      </c>
      <c r="D58" s="91" t="s">
        <v>98</v>
      </c>
      <c r="E58" s="87">
        <v>1</v>
      </c>
      <c r="F58" s="122"/>
      <c r="G58" s="121"/>
      <c r="H58" s="123"/>
      <c r="I58" s="124"/>
      <c r="J58" s="124"/>
      <c r="K58" s="124"/>
    </row>
    <row r="59" spans="1:12" s="67" customFormat="1" hidden="1" outlineLevel="1" x14ac:dyDescent="0.25">
      <c r="A59" s="18"/>
      <c r="B59" s="101" t="s">
        <v>397</v>
      </c>
      <c r="C59" s="100" t="s">
        <v>393</v>
      </c>
      <c r="D59" s="91" t="s">
        <v>98</v>
      </c>
      <c r="E59" s="87">
        <v>61</v>
      </c>
      <c r="F59" s="122"/>
      <c r="G59" s="122"/>
      <c r="H59" s="123">
        <f t="shared" si="1"/>
        <v>0</v>
      </c>
      <c r="I59" s="124">
        <f t="shared" si="2"/>
        <v>0</v>
      </c>
      <c r="J59" s="124">
        <f t="shared" si="3"/>
        <v>0</v>
      </c>
      <c r="K59" s="124">
        <f t="shared" si="4"/>
        <v>0</v>
      </c>
    </row>
    <row r="60" spans="1:12" s="67" customFormat="1" hidden="1" outlineLevel="1" x14ac:dyDescent="0.25">
      <c r="A60" s="18"/>
      <c r="B60" s="101" t="s">
        <v>151</v>
      </c>
      <c r="C60" s="71" t="s">
        <v>147</v>
      </c>
      <c r="D60" s="91" t="s">
        <v>98</v>
      </c>
      <c r="E60" s="87">
        <v>32</v>
      </c>
      <c r="F60" s="122"/>
      <c r="G60" s="122"/>
      <c r="H60" s="123">
        <f t="shared" si="1"/>
        <v>0</v>
      </c>
      <c r="I60" s="124">
        <f t="shared" si="2"/>
        <v>0</v>
      </c>
      <c r="J60" s="124">
        <f t="shared" si="3"/>
        <v>0</v>
      </c>
      <c r="K60" s="124">
        <f t="shared" si="4"/>
        <v>0</v>
      </c>
    </row>
    <row r="61" spans="1:12" s="67" customFormat="1" hidden="1" outlineLevel="1" x14ac:dyDescent="0.25">
      <c r="A61" s="18"/>
      <c r="B61" s="101" t="s">
        <v>152</v>
      </c>
      <c r="C61" s="71" t="s">
        <v>148</v>
      </c>
      <c r="D61" s="91" t="s">
        <v>98</v>
      </c>
      <c r="E61" s="87">
        <v>62</v>
      </c>
      <c r="F61" s="122"/>
      <c r="G61" s="122"/>
      <c r="H61" s="123">
        <f t="shared" si="1"/>
        <v>0</v>
      </c>
      <c r="I61" s="124">
        <f t="shared" si="2"/>
        <v>0</v>
      </c>
      <c r="J61" s="124">
        <f t="shared" si="3"/>
        <v>0</v>
      </c>
      <c r="K61" s="124">
        <f t="shared" si="4"/>
        <v>0</v>
      </c>
    </row>
    <row r="62" spans="1:12" s="67" customFormat="1" hidden="1" outlineLevel="1" x14ac:dyDescent="0.25">
      <c r="A62" s="18"/>
      <c r="B62" s="101" t="s">
        <v>153</v>
      </c>
      <c r="C62" s="71" t="s">
        <v>314</v>
      </c>
      <c r="D62" s="91" t="s">
        <v>98</v>
      </c>
      <c r="E62" s="87">
        <v>62</v>
      </c>
      <c r="F62" s="122"/>
      <c r="G62" s="122"/>
      <c r="H62" s="123">
        <f t="shared" ref="H62" si="10">SUM(F62:G62)</f>
        <v>0</v>
      </c>
      <c r="I62" s="124">
        <f t="shared" ref="I62" si="11">E62*F62</f>
        <v>0</v>
      </c>
      <c r="J62" s="124">
        <f t="shared" ref="J62" si="12">G62*E62</f>
        <v>0</v>
      </c>
      <c r="K62" s="124">
        <f t="shared" ref="K62" si="13">H62*E62</f>
        <v>0</v>
      </c>
    </row>
    <row r="63" spans="1:12" s="67" customFormat="1" hidden="1" outlineLevel="1" x14ac:dyDescent="0.25">
      <c r="A63" s="18"/>
      <c r="B63" s="101" t="s">
        <v>154</v>
      </c>
      <c r="C63" s="100" t="s">
        <v>392</v>
      </c>
      <c r="D63" s="91" t="s">
        <v>98</v>
      </c>
      <c r="E63" s="87">
        <v>64</v>
      </c>
      <c r="F63" s="122"/>
      <c r="G63" s="122"/>
      <c r="H63" s="123">
        <f t="shared" si="1"/>
        <v>0</v>
      </c>
      <c r="I63" s="124">
        <f t="shared" si="2"/>
        <v>0</v>
      </c>
      <c r="J63" s="124">
        <f t="shared" si="3"/>
        <v>0</v>
      </c>
      <c r="K63" s="124">
        <f t="shared" si="4"/>
        <v>0</v>
      </c>
    </row>
    <row r="64" spans="1:12" s="67" customFormat="1" hidden="1" outlineLevel="1" x14ac:dyDescent="0.25">
      <c r="A64" s="18"/>
      <c r="B64" s="101" t="s">
        <v>191</v>
      </c>
      <c r="C64" s="71" t="s">
        <v>315</v>
      </c>
      <c r="D64" s="91" t="s">
        <v>98</v>
      </c>
      <c r="E64" s="87">
        <v>1810</v>
      </c>
      <c r="F64" s="122"/>
      <c r="G64" s="122"/>
      <c r="H64" s="123">
        <f t="shared" si="1"/>
        <v>0</v>
      </c>
      <c r="I64" s="124">
        <f t="shared" si="2"/>
        <v>0</v>
      </c>
      <c r="J64" s="124">
        <f t="shared" si="3"/>
        <v>0</v>
      </c>
      <c r="K64" s="124">
        <f t="shared" si="4"/>
        <v>0</v>
      </c>
      <c r="L64" s="81"/>
    </row>
    <row r="65" spans="1:11" s="67" customFormat="1" hidden="1" outlineLevel="1" collapsed="1" x14ac:dyDescent="0.25">
      <c r="A65" s="18"/>
      <c r="B65" s="101" t="s">
        <v>192</v>
      </c>
      <c r="C65" s="71" t="s">
        <v>149</v>
      </c>
      <c r="D65" s="91" t="s">
        <v>98</v>
      </c>
      <c r="E65" s="87">
        <v>7</v>
      </c>
      <c r="F65" s="121">
        <f>SUMPRODUCT(F66:F80,E66:E80)/E65</f>
        <v>0</v>
      </c>
      <c r="G65" s="122"/>
      <c r="H65" s="123">
        <f t="shared" si="1"/>
        <v>0</v>
      </c>
      <c r="I65" s="124">
        <f t="shared" si="2"/>
        <v>0</v>
      </c>
      <c r="J65" s="124">
        <f t="shared" si="3"/>
        <v>0</v>
      </c>
      <c r="K65" s="124">
        <f t="shared" si="4"/>
        <v>0</v>
      </c>
    </row>
    <row r="66" spans="1:11" s="67" customFormat="1" hidden="1" outlineLevel="2" x14ac:dyDescent="0.25">
      <c r="A66" s="18"/>
      <c r="B66" s="101" t="s">
        <v>398</v>
      </c>
      <c r="C66" s="84" t="s">
        <v>155</v>
      </c>
      <c r="D66" s="98" t="s">
        <v>98</v>
      </c>
      <c r="E66" s="87">
        <v>7</v>
      </c>
      <c r="F66" s="122"/>
      <c r="G66" s="121"/>
      <c r="H66" s="123"/>
      <c r="I66" s="124"/>
      <c r="J66" s="124"/>
      <c r="K66" s="124"/>
    </row>
    <row r="67" spans="1:11" s="67" customFormat="1" hidden="1" outlineLevel="2" x14ac:dyDescent="0.25">
      <c r="A67" s="18"/>
      <c r="B67" s="101" t="s">
        <v>399</v>
      </c>
      <c r="C67" s="80" t="s">
        <v>164</v>
      </c>
      <c r="D67" s="98" t="s">
        <v>98</v>
      </c>
      <c r="E67" s="87">
        <v>7</v>
      </c>
      <c r="F67" s="122"/>
      <c r="G67" s="121"/>
      <c r="H67" s="123"/>
      <c r="I67" s="124"/>
      <c r="J67" s="124"/>
      <c r="K67" s="124"/>
    </row>
    <row r="68" spans="1:11" s="67" customFormat="1" hidden="1" outlineLevel="2" x14ac:dyDescent="0.25">
      <c r="A68" s="18"/>
      <c r="B68" s="101" t="s">
        <v>400</v>
      </c>
      <c r="C68" s="80" t="s">
        <v>165</v>
      </c>
      <c r="D68" s="98" t="s">
        <v>98</v>
      </c>
      <c r="E68" s="87">
        <v>7</v>
      </c>
      <c r="F68" s="122"/>
      <c r="G68" s="121"/>
      <c r="H68" s="123"/>
      <c r="I68" s="124"/>
      <c r="J68" s="124"/>
      <c r="K68" s="124"/>
    </row>
    <row r="69" spans="1:11" s="67" customFormat="1" hidden="1" outlineLevel="2" x14ac:dyDescent="0.25">
      <c r="A69" s="18"/>
      <c r="B69" s="101" t="s">
        <v>401</v>
      </c>
      <c r="C69" s="84" t="s">
        <v>156</v>
      </c>
      <c r="D69" s="98" t="s">
        <v>98</v>
      </c>
      <c r="E69" s="87">
        <v>21</v>
      </c>
      <c r="F69" s="122"/>
      <c r="G69" s="121"/>
      <c r="H69" s="123"/>
      <c r="I69" s="124"/>
      <c r="J69" s="124"/>
      <c r="K69" s="124"/>
    </row>
    <row r="70" spans="1:11" s="67" customFormat="1" hidden="1" outlineLevel="2" x14ac:dyDescent="0.25">
      <c r="A70" s="18"/>
      <c r="B70" s="101" t="s">
        <v>402</v>
      </c>
      <c r="C70" s="84" t="s">
        <v>166</v>
      </c>
      <c r="D70" s="98" t="s">
        <v>98</v>
      </c>
      <c r="E70" s="87">
        <v>7</v>
      </c>
      <c r="F70" s="122"/>
      <c r="G70" s="121"/>
      <c r="H70" s="123"/>
      <c r="I70" s="124"/>
      <c r="J70" s="124"/>
      <c r="K70" s="124"/>
    </row>
    <row r="71" spans="1:11" s="67" customFormat="1" hidden="1" outlineLevel="2" x14ac:dyDescent="0.25">
      <c r="A71" s="18"/>
      <c r="B71" s="101" t="s">
        <v>403</v>
      </c>
      <c r="C71" s="84" t="s">
        <v>167</v>
      </c>
      <c r="D71" s="98" t="s">
        <v>98</v>
      </c>
      <c r="E71" s="87">
        <v>24</v>
      </c>
      <c r="F71" s="122"/>
      <c r="G71" s="121"/>
      <c r="H71" s="123"/>
      <c r="I71" s="124"/>
      <c r="J71" s="124"/>
      <c r="K71" s="124"/>
    </row>
    <row r="72" spans="1:11" s="67" customFormat="1" hidden="1" outlineLevel="2" x14ac:dyDescent="0.25">
      <c r="A72" s="18"/>
      <c r="B72" s="101" t="s">
        <v>404</v>
      </c>
      <c r="C72" s="84" t="s">
        <v>168</v>
      </c>
      <c r="D72" s="98" t="s">
        <v>98</v>
      </c>
      <c r="E72" s="87">
        <v>7</v>
      </c>
      <c r="F72" s="122"/>
      <c r="G72" s="121"/>
      <c r="H72" s="123"/>
      <c r="I72" s="124"/>
      <c r="J72" s="124"/>
      <c r="K72" s="124"/>
    </row>
    <row r="73" spans="1:11" s="67" customFormat="1" hidden="1" outlineLevel="2" x14ac:dyDescent="0.25">
      <c r="A73" s="18"/>
      <c r="B73" s="101" t="s">
        <v>405</v>
      </c>
      <c r="C73" s="84" t="s">
        <v>169</v>
      </c>
      <c r="D73" s="98" t="s">
        <v>170</v>
      </c>
      <c r="E73" s="87">
        <v>28</v>
      </c>
      <c r="F73" s="122"/>
      <c r="G73" s="121"/>
      <c r="H73" s="123"/>
      <c r="I73" s="124"/>
      <c r="J73" s="124"/>
      <c r="K73" s="124"/>
    </row>
    <row r="74" spans="1:11" s="67" customFormat="1" hidden="1" outlineLevel="2" x14ac:dyDescent="0.25">
      <c r="A74" s="18"/>
      <c r="B74" s="101" t="s">
        <v>406</v>
      </c>
      <c r="C74" s="84" t="s">
        <v>161</v>
      </c>
      <c r="D74" s="98" t="s">
        <v>98</v>
      </c>
      <c r="E74" s="87">
        <v>7</v>
      </c>
      <c r="F74" s="122"/>
      <c r="G74" s="121"/>
      <c r="H74" s="123"/>
      <c r="I74" s="124"/>
      <c r="J74" s="124"/>
      <c r="K74" s="124"/>
    </row>
    <row r="75" spans="1:11" s="67" customFormat="1" hidden="1" outlineLevel="2" x14ac:dyDescent="0.25">
      <c r="A75" s="18"/>
      <c r="B75" s="101" t="s">
        <v>407</v>
      </c>
      <c r="C75" s="84" t="s">
        <v>162</v>
      </c>
      <c r="D75" s="98" t="s">
        <v>98</v>
      </c>
      <c r="E75" s="87">
        <v>7</v>
      </c>
      <c r="F75" s="122"/>
      <c r="G75" s="121"/>
      <c r="H75" s="123"/>
      <c r="I75" s="124"/>
      <c r="J75" s="124"/>
      <c r="K75" s="124"/>
    </row>
    <row r="76" spans="1:11" s="67" customFormat="1" hidden="1" outlineLevel="2" x14ac:dyDescent="0.25">
      <c r="A76" s="18"/>
      <c r="B76" s="101" t="s">
        <v>408</v>
      </c>
      <c r="C76" s="84" t="s">
        <v>163</v>
      </c>
      <c r="D76" s="98" t="s">
        <v>98</v>
      </c>
      <c r="E76" s="87">
        <v>70</v>
      </c>
      <c r="F76" s="122"/>
      <c r="G76" s="121"/>
      <c r="H76" s="123"/>
      <c r="I76" s="124"/>
      <c r="J76" s="124"/>
      <c r="K76" s="124"/>
    </row>
    <row r="77" spans="1:11" s="67" customFormat="1" hidden="1" outlineLevel="2" x14ac:dyDescent="0.25">
      <c r="A77" s="18"/>
      <c r="B77" s="101" t="s">
        <v>409</v>
      </c>
      <c r="C77" s="84" t="s">
        <v>158</v>
      </c>
      <c r="D77" s="98" t="s">
        <v>98</v>
      </c>
      <c r="E77" s="87">
        <v>70</v>
      </c>
      <c r="F77" s="122"/>
      <c r="G77" s="121"/>
      <c r="H77" s="123"/>
      <c r="I77" s="124"/>
      <c r="J77" s="124"/>
      <c r="K77" s="124"/>
    </row>
    <row r="78" spans="1:11" s="67" customFormat="1" hidden="1" outlineLevel="2" x14ac:dyDescent="0.25">
      <c r="A78" s="18"/>
      <c r="B78" s="101" t="s">
        <v>410</v>
      </c>
      <c r="C78" s="84" t="s">
        <v>159</v>
      </c>
      <c r="D78" s="98" t="s">
        <v>98</v>
      </c>
      <c r="E78" s="87">
        <v>14</v>
      </c>
      <c r="F78" s="122"/>
      <c r="G78" s="121"/>
      <c r="H78" s="123"/>
      <c r="I78" s="124"/>
      <c r="J78" s="124"/>
      <c r="K78" s="124"/>
    </row>
    <row r="79" spans="1:11" s="67" customFormat="1" hidden="1" outlineLevel="2" x14ac:dyDescent="0.25">
      <c r="A79" s="18"/>
      <c r="B79" s="101" t="s">
        <v>411</v>
      </c>
      <c r="C79" s="84" t="s">
        <v>160</v>
      </c>
      <c r="D79" s="98" t="s">
        <v>98</v>
      </c>
      <c r="E79" s="87">
        <v>7</v>
      </c>
      <c r="F79" s="122"/>
      <c r="G79" s="121"/>
      <c r="H79" s="123"/>
      <c r="I79" s="124"/>
      <c r="J79" s="124"/>
      <c r="K79" s="124"/>
    </row>
    <row r="80" spans="1:11" s="67" customFormat="1" hidden="1" outlineLevel="2" x14ac:dyDescent="0.25">
      <c r="A80" s="18"/>
      <c r="B80" s="101" t="s">
        <v>412</v>
      </c>
      <c r="C80" s="84" t="s">
        <v>157</v>
      </c>
      <c r="D80" s="98" t="s">
        <v>98</v>
      </c>
      <c r="E80" s="87">
        <v>7</v>
      </c>
      <c r="F80" s="122"/>
      <c r="G80" s="121"/>
      <c r="H80" s="123"/>
      <c r="I80" s="124"/>
      <c r="J80" s="124"/>
      <c r="K80" s="124"/>
    </row>
    <row r="81" spans="1:12" s="67" customFormat="1" hidden="1" outlineLevel="1" x14ac:dyDescent="0.25">
      <c r="A81" s="18"/>
      <c r="B81" s="101" t="s">
        <v>193</v>
      </c>
      <c r="C81" s="83" t="s">
        <v>316</v>
      </c>
      <c r="D81" s="91" t="s">
        <v>98</v>
      </c>
      <c r="E81" s="87">
        <v>1279</v>
      </c>
      <c r="F81" s="122"/>
      <c r="G81" s="122"/>
      <c r="H81" s="123">
        <f t="shared" si="1"/>
        <v>0</v>
      </c>
      <c r="I81" s="124">
        <f t="shared" si="2"/>
        <v>0</v>
      </c>
      <c r="J81" s="124">
        <f t="shared" si="3"/>
        <v>0</v>
      </c>
      <c r="K81" s="124">
        <f t="shared" si="4"/>
        <v>0</v>
      </c>
    </row>
    <row r="82" spans="1:12" s="67" customFormat="1" hidden="1" outlineLevel="1" collapsed="1" x14ac:dyDescent="0.25">
      <c r="A82" s="18"/>
      <c r="B82" s="101" t="s">
        <v>413</v>
      </c>
      <c r="C82" s="82" t="s">
        <v>379</v>
      </c>
      <c r="D82" s="85" t="s">
        <v>170</v>
      </c>
      <c r="E82" s="87">
        <v>1415</v>
      </c>
      <c r="F82" s="121">
        <f>SUMPRODUCT(F83:F89,E83:E89)/E82</f>
        <v>0</v>
      </c>
      <c r="G82" s="122"/>
      <c r="H82" s="123">
        <f t="shared" si="1"/>
        <v>0</v>
      </c>
      <c r="I82" s="124">
        <f t="shared" si="2"/>
        <v>0</v>
      </c>
      <c r="J82" s="124">
        <f t="shared" si="3"/>
        <v>0</v>
      </c>
      <c r="K82" s="124">
        <f t="shared" si="4"/>
        <v>0</v>
      </c>
    </row>
    <row r="83" spans="1:12" s="67" customFormat="1" hidden="1" outlineLevel="2" x14ac:dyDescent="0.25">
      <c r="A83" s="18"/>
      <c r="B83" s="101" t="s">
        <v>194</v>
      </c>
      <c r="C83" s="84" t="s">
        <v>173</v>
      </c>
      <c r="D83" s="89" t="s">
        <v>170</v>
      </c>
      <c r="E83" s="87">
        <v>1415</v>
      </c>
      <c r="F83" s="122"/>
      <c r="G83" s="121"/>
      <c r="H83" s="123"/>
      <c r="I83" s="124"/>
      <c r="J83" s="124"/>
      <c r="K83" s="124"/>
    </row>
    <row r="84" spans="1:12" s="67" customFormat="1" hidden="1" outlineLevel="2" x14ac:dyDescent="0.25">
      <c r="A84" s="18"/>
      <c r="B84" s="101" t="s">
        <v>195</v>
      </c>
      <c r="C84" s="84" t="s">
        <v>174</v>
      </c>
      <c r="D84" s="90" t="s">
        <v>172</v>
      </c>
      <c r="E84" s="87">
        <v>1415</v>
      </c>
      <c r="F84" s="122"/>
      <c r="G84" s="121"/>
      <c r="H84" s="123"/>
      <c r="I84" s="124"/>
      <c r="J84" s="124"/>
      <c r="K84" s="124"/>
    </row>
    <row r="85" spans="1:12" s="67" customFormat="1" hidden="1" outlineLevel="2" x14ac:dyDescent="0.25">
      <c r="A85" s="18"/>
      <c r="B85" s="101" t="s">
        <v>359</v>
      </c>
      <c r="C85" s="84" t="s">
        <v>175</v>
      </c>
      <c r="D85" s="90" t="s">
        <v>172</v>
      </c>
      <c r="E85" s="87">
        <f>E84</f>
        <v>1415</v>
      </c>
      <c r="F85" s="122"/>
      <c r="G85" s="121"/>
      <c r="H85" s="123"/>
      <c r="I85" s="124"/>
      <c r="J85" s="124"/>
      <c r="K85" s="124"/>
    </row>
    <row r="86" spans="1:12" s="67" customFormat="1" hidden="1" outlineLevel="2" x14ac:dyDescent="0.25">
      <c r="A86" s="18"/>
      <c r="B86" s="101" t="s">
        <v>360</v>
      </c>
      <c r="C86" s="84" t="s">
        <v>176</v>
      </c>
      <c r="D86" s="90" t="s">
        <v>172</v>
      </c>
      <c r="E86" s="87">
        <f>_xlfn.CEILING.MATH(E85/1000)</f>
        <v>2</v>
      </c>
      <c r="F86" s="122"/>
      <c r="G86" s="121"/>
      <c r="H86" s="123"/>
      <c r="I86" s="124"/>
      <c r="J86" s="124"/>
      <c r="K86" s="124"/>
    </row>
    <row r="87" spans="1:12" s="67" customFormat="1" hidden="1" outlineLevel="2" x14ac:dyDescent="0.25">
      <c r="A87" s="18"/>
      <c r="B87" s="101" t="s">
        <v>361</v>
      </c>
      <c r="C87" s="84" t="s">
        <v>177</v>
      </c>
      <c r="D87" s="90" t="s">
        <v>172</v>
      </c>
      <c r="E87" s="87">
        <f>_xlfn.CEILING.MATH(E83/10)</f>
        <v>142</v>
      </c>
      <c r="F87" s="122"/>
      <c r="G87" s="121"/>
      <c r="H87" s="123"/>
      <c r="I87" s="124"/>
      <c r="J87" s="124"/>
      <c r="K87" s="124"/>
    </row>
    <row r="88" spans="1:12" s="67" customFormat="1" hidden="1" outlineLevel="2" x14ac:dyDescent="0.25">
      <c r="A88" s="18"/>
      <c r="B88" s="101" t="s">
        <v>362</v>
      </c>
      <c r="C88" s="84" t="s">
        <v>178</v>
      </c>
      <c r="D88" s="90" t="s">
        <v>172</v>
      </c>
      <c r="E88" s="87">
        <f>_xlfn.CEILING.MATH(E83/10)</f>
        <v>142</v>
      </c>
      <c r="F88" s="122"/>
      <c r="G88" s="121"/>
      <c r="H88" s="123"/>
      <c r="I88" s="124"/>
      <c r="J88" s="124"/>
      <c r="K88" s="124"/>
    </row>
    <row r="89" spans="1:12" s="67" customFormat="1" hidden="1" outlineLevel="2" x14ac:dyDescent="0.25">
      <c r="A89" s="18"/>
      <c r="B89" s="101" t="s">
        <v>363</v>
      </c>
      <c r="C89" s="84" t="s">
        <v>179</v>
      </c>
      <c r="D89" s="90" t="s">
        <v>172</v>
      </c>
      <c r="E89" s="87">
        <f>_xlfn.CEILING.MATH(E83/3)</f>
        <v>472</v>
      </c>
      <c r="F89" s="122"/>
      <c r="G89" s="121"/>
      <c r="H89" s="123"/>
      <c r="I89" s="124"/>
      <c r="J89" s="124"/>
      <c r="K89" s="124"/>
    </row>
    <row r="90" spans="1:12" s="67" customFormat="1" hidden="1" outlineLevel="1" collapsed="1" x14ac:dyDescent="0.25">
      <c r="A90" s="18"/>
      <c r="B90" s="101" t="s">
        <v>196</v>
      </c>
      <c r="C90" s="83" t="s">
        <v>180</v>
      </c>
      <c r="D90" s="85" t="s">
        <v>170</v>
      </c>
      <c r="E90" s="87">
        <f>SUM(E91:E92)</f>
        <v>1415</v>
      </c>
      <c r="F90" s="121">
        <f>SUMPRODUCT(F91:F92,E91:E92)/E90</f>
        <v>0</v>
      </c>
      <c r="G90" s="122"/>
      <c r="H90" s="123">
        <f t="shared" si="1"/>
        <v>0</v>
      </c>
      <c r="I90" s="124">
        <f t="shared" si="2"/>
        <v>0</v>
      </c>
      <c r="J90" s="124">
        <f t="shared" si="3"/>
        <v>0</v>
      </c>
      <c r="K90" s="124">
        <f t="shared" si="4"/>
        <v>0</v>
      </c>
    </row>
    <row r="91" spans="1:12" s="67" customFormat="1" hidden="1" outlineLevel="2" x14ac:dyDescent="0.25">
      <c r="A91" s="18"/>
      <c r="B91" s="101" t="s">
        <v>414</v>
      </c>
      <c r="C91" s="84" t="s">
        <v>181</v>
      </c>
      <c r="D91" s="104" t="s">
        <v>170</v>
      </c>
      <c r="E91" s="88">
        <v>943</v>
      </c>
      <c r="F91" s="122"/>
      <c r="G91" s="121"/>
      <c r="H91" s="123"/>
      <c r="I91" s="124"/>
      <c r="J91" s="124"/>
      <c r="K91" s="124"/>
      <c r="L91" s="103"/>
    </row>
    <row r="92" spans="1:12" s="67" customFormat="1" hidden="1" outlineLevel="2" x14ac:dyDescent="0.25">
      <c r="A92" s="18"/>
      <c r="B92" s="101" t="s">
        <v>415</v>
      </c>
      <c r="C92" s="84" t="s">
        <v>182</v>
      </c>
      <c r="D92" s="104" t="s">
        <v>170</v>
      </c>
      <c r="E92" s="88">
        <v>472</v>
      </c>
      <c r="F92" s="122"/>
      <c r="G92" s="121"/>
      <c r="H92" s="123"/>
      <c r="I92" s="124"/>
      <c r="J92" s="124"/>
      <c r="K92" s="124"/>
    </row>
    <row r="93" spans="1:12" s="67" customFormat="1" hidden="1" outlineLevel="1" x14ac:dyDescent="0.25">
      <c r="A93" s="18"/>
      <c r="B93" s="101" t="s">
        <v>197</v>
      </c>
      <c r="C93" s="83" t="s">
        <v>381</v>
      </c>
      <c r="D93" s="104" t="s">
        <v>170</v>
      </c>
      <c r="E93" s="88">
        <v>899</v>
      </c>
      <c r="F93" s="122"/>
      <c r="G93" s="122"/>
      <c r="H93" s="123">
        <f t="shared" ref="H93" si="14">SUM(F93:G93)</f>
        <v>0</v>
      </c>
      <c r="I93" s="124">
        <f t="shared" ref="I93" si="15">E93*F93</f>
        <v>0</v>
      </c>
      <c r="J93" s="124">
        <f t="shared" ref="J93" si="16">G93*E93</f>
        <v>0</v>
      </c>
      <c r="K93" s="124">
        <f t="shared" ref="K93" si="17">H93*E93</f>
        <v>0</v>
      </c>
    </row>
    <row r="94" spans="1:12" s="67" customFormat="1" hidden="1" outlineLevel="1" collapsed="1" x14ac:dyDescent="0.25">
      <c r="A94" s="18"/>
      <c r="B94" s="101" t="s">
        <v>198</v>
      </c>
      <c r="C94" s="83" t="s">
        <v>183</v>
      </c>
      <c r="D94" s="85" t="s">
        <v>170</v>
      </c>
      <c r="E94" s="87">
        <f>E95</f>
        <v>5627</v>
      </c>
      <c r="F94" s="121">
        <f>SUMPRODUCT(F95:F96,E95:E96)/E94</f>
        <v>0</v>
      </c>
      <c r="G94" s="122"/>
      <c r="H94" s="123">
        <f t="shared" si="1"/>
        <v>0</v>
      </c>
      <c r="I94" s="124">
        <f t="shared" si="2"/>
        <v>0</v>
      </c>
      <c r="J94" s="124">
        <f t="shared" si="3"/>
        <v>0</v>
      </c>
      <c r="K94" s="124">
        <f t="shared" si="4"/>
        <v>0</v>
      </c>
    </row>
    <row r="95" spans="1:12" s="67" customFormat="1" hidden="1" outlineLevel="2" x14ac:dyDescent="0.25">
      <c r="A95" s="18"/>
      <c r="B95" s="101" t="s">
        <v>317</v>
      </c>
      <c r="C95" s="84" t="s">
        <v>184</v>
      </c>
      <c r="D95" s="89" t="s">
        <v>170</v>
      </c>
      <c r="E95" s="87">
        <v>5627</v>
      </c>
      <c r="F95" s="122"/>
      <c r="G95" s="121"/>
      <c r="H95" s="123"/>
      <c r="I95" s="124"/>
      <c r="J95" s="124"/>
      <c r="K95" s="124"/>
    </row>
    <row r="96" spans="1:12" s="67" customFormat="1" hidden="1" outlineLevel="2" x14ac:dyDescent="0.25">
      <c r="A96" s="18"/>
      <c r="B96" s="101" t="s">
        <v>318</v>
      </c>
      <c r="C96" s="84" t="s">
        <v>185</v>
      </c>
      <c r="D96" s="90" t="s">
        <v>172</v>
      </c>
      <c r="E96" s="87">
        <v>16881</v>
      </c>
      <c r="F96" s="122"/>
      <c r="G96" s="121"/>
      <c r="H96" s="123"/>
      <c r="I96" s="124"/>
      <c r="J96" s="124"/>
      <c r="K96" s="124"/>
    </row>
    <row r="97" spans="1:11" s="67" customFormat="1" ht="23.25" hidden="1" customHeight="1" outlineLevel="1" collapsed="1" x14ac:dyDescent="0.25">
      <c r="A97" s="18"/>
      <c r="B97" s="101" t="s">
        <v>319</v>
      </c>
      <c r="C97" s="83" t="s">
        <v>180</v>
      </c>
      <c r="D97" s="85" t="s">
        <v>170</v>
      </c>
      <c r="E97" s="87">
        <f>SUM(E98:E100)</f>
        <v>5627</v>
      </c>
      <c r="F97" s="121">
        <f>SUMPRODUCT(F98:F100,E98:E100)/E97</f>
        <v>0</v>
      </c>
      <c r="G97" s="122"/>
      <c r="H97" s="123">
        <f t="shared" si="1"/>
        <v>0</v>
      </c>
      <c r="I97" s="124">
        <f t="shared" si="2"/>
        <v>0</v>
      </c>
      <c r="J97" s="124">
        <f t="shared" si="3"/>
        <v>0</v>
      </c>
      <c r="K97" s="124">
        <f t="shared" si="4"/>
        <v>0</v>
      </c>
    </row>
    <row r="98" spans="1:11" s="67" customFormat="1" hidden="1" outlineLevel="2" x14ac:dyDescent="0.25">
      <c r="A98" s="18"/>
      <c r="B98" s="101" t="s">
        <v>416</v>
      </c>
      <c r="C98" s="84" t="s">
        <v>181</v>
      </c>
      <c r="D98" s="89" t="s">
        <v>170</v>
      </c>
      <c r="E98" s="88">
        <v>2115</v>
      </c>
      <c r="F98" s="122"/>
      <c r="G98" s="121"/>
      <c r="H98" s="123"/>
      <c r="I98" s="124"/>
      <c r="J98" s="124"/>
      <c r="K98" s="124"/>
    </row>
    <row r="99" spans="1:11" s="67" customFormat="1" hidden="1" outlineLevel="2" x14ac:dyDescent="0.25">
      <c r="A99" s="18"/>
      <c r="B99" s="101" t="s">
        <v>320</v>
      </c>
      <c r="C99" s="84" t="s">
        <v>182</v>
      </c>
      <c r="D99" s="89" t="s">
        <v>170</v>
      </c>
      <c r="E99" s="88">
        <v>1747</v>
      </c>
      <c r="F99" s="122"/>
      <c r="G99" s="121"/>
      <c r="H99" s="123"/>
      <c r="I99" s="124"/>
      <c r="J99" s="124"/>
      <c r="K99" s="124"/>
    </row>
    <row r="100" spans="1:11" s="67" customFormat="1" hidden="1" outlineLevel="2" x14ac:dyDescent="0.25">
      <c r="A100" s="18"/>
      <c r="B100" s="101" t="s">
        <v>417</v>
      </c>
      <c r="C100" s="84" t="s">
        <v>186</v>
      </c>
      <c r="D100" s="89" t="s">
        <v>170</v>
      </c>
      <c r="E100" s="88">
        <v>1765</v>
      </c>
      <c r="F100" s="122"/>
      <c r="G100" s="121"/>
      <c r="H100" s="123"/>
      <c r="I100" s="124"/>
      <c r="J100" s="124"/>
      <c r="K100" s="124"/>
    </row>
    <row r="101" spans="1:11" s="67" customFormat="1" hidden="1" outlineLevel="1" collapsed="1" x14ac:dyDescent="0.25">
      <c r="A101" s="18"/>
      <c r="B101" s="101" t="s">
        <v>321</v>
      </c>
      <c r="C101" s="83" t="s">
        <v>187</v>
      </c>
      <c r="D101" s="85" t="s">
        <v>170</v>
      </c>
      <c r="E101" s="87">
        <f>E102</f>
        <v>2063</v>
      </c>
      <c r="F101" s="121">
        <f>SUMPRODUCT(F102:F103,E102:E103)/E101</f>
        <v>0</v>
      </c>
      <c r="G101" s="122"/>
      <c r="H101" s="123">
        <f t="shared" si="1"/>
        <v>0</v>
      </c>
      <c r="I101" s="124">
        <f t="shared" si="2"/>
        <v>0</v>
      </c>
      <c r="J101" s="124">
        <f t="shared" si="3"/>
        <v>0</v>
      </c>
      <c r="K101" s="124">
        <f t="shared" si="4"/>
        <v>0</v>
      </c>
    </row>
    <row r="102" spans="1:11" s="67" customFormat="1" hidden="1" outlineLevel="2" x14ac:dyDescent="0.25">
      <c r="A102" s="18"/>
      <c r="B102" s="101" t="s">
        <v>364</v>
      </c>
      <c r="C102" s="84" t="s">
        <v>181</v>
      </c>
      <c r="D102" s="89" t="s">
        <v>170</v>
      </c>
      <c r="E102" s="88">
        <v>2063</v>
      </c>
      <c r="F102" s="122"/>
      <c r="G102" s="121"/>
      <c r="H102" s="123"/>
      <c r="I102" s="124"/>
      <c r="J102" s="124"/>
      <c r="K102" s="124"/>
    </row>
    <row r="103" spans="1:11" s="67" customFormat="1" hidden="1" outlineLevel="2" x14ac:dyDescent="0.25">
      <c r="A103" s="18"/>
      <c r="B103" s="101" t="s">
        <v>418</v>
      </c>
      <c r="C103" s="84" t="s">
        <v>188</v>
      </c>
      <c r="D103" s="90" t="s">
        <v>172</v>
      </c>
      <c r="E103" s="87">
        <f>E101*3</f>
        <v>6189</v>
      </c>
      <c r="F103" s="122"/>
      <c r="G103" s="121"/>
      <c r="H103" s="123"/>
      <c r="I103" s="124"/>
      <c r="J103" s="124"/>
      <c r="K103" s="124"/>
    </row>
    <row r="104" spans="1:11" s="67" customFormat="1" hidden="1" outlineLevel="1" collapsed="1" x14ac:dyDescent="0.25">
      <c r="A104" s="18"/>
      <c r="B104" s="101" t="s">
        <v>365</v>
      </c>
      <c r="C104" s="83" t="s">
        <v>189</v>
      </c>
      <c r="D104" s="85" t="s">
        <v>170</v>
      </c>
      <c r="E104" s="87">
        <v>20701</v>
      </c>
      <c r="F104" s="121">
        <f>SUMPRODUCT(F105:F107,E105:E107)/E104</f>
        <v>0</v>
      </c>
      <c r="G104" s="122"/>
      <c r="H104" s="123">
        <f t="shared" si="1"/>
        <v>0</v>
      </c>
      <c r="I104" s="124">
        <f t="shared" si="2"/>
        <v>0</v>
      </c>
      <c r="J104" s="124">
        <f t="shared" si="3"/>
        <v>0</v>
      </c>
      <c r="K104" s="124">
        <f t="shared" si="4"/>
        <v>0</v>
      </c>
    </row>
    <row r="105" spans="1:11" s="67" customFormat="1" hidden="1" outlineLevel="2" x14ac:dyDescent="0.25">
      <c r="A105" s="18"/>
      <c r="B105" s="101" t="s">
        <v>366</v>
      </c>
      <c r="C105" s="84" t="s">
        <v>181</v>
      </c>
      <c r="D105" s="89" t="s">
        <v>170</v>
      </c>
      <c r="E105" s="88">
        <v>18782</v>
      </c>
      <c r="F105" s="122"/>
      <c r="G105" s="121"/>
      <c r="H105" s="123"/>
      <c r="I105" s="124"/>
      <c r="J105" s="124"/>
      <c r="K105" s="124"/>
    </row>
    <row r="106" spans="1:11" s="67" customFormat="1" hidden="1" outlineLevel="2" x14ac:dyDescent="0.25">
      <c r="A106" s="18"/>
      <c r="B106" s="101" t="s">
        <v>367</v>
      </c>
      <c r="C106" s="84" t="s">
        <v>182</v>
      </c>
      <c r="D106" s="89" t="s">
        <v>170</v>
      </c>
      <c r="E106" s="88">
        <v>1919</v>
      </c>
      <c r="F106" s="122"/>
      <c r="G106" s="121"/>
      <c r="H106" s="123"/>
      <c r="I106" s="124"/>
      <c r="J106" s="124"/>
      <c r="K106" s="124"/>
    </row>
    <row r="107" spans="1:11" s="67" customFormat="1" hidden="1" outlineLevel="2" x14ac:dyDescent="0.25">
      <c r="A107" s="18"/>
      <c r="B107" s="101" t="s">
        <v>369</v>
      </c>
      <c r="C107" s="84" t="s">
        <v>190</v>
      </c>
      <c r="D107" s="90" t="s">
        <v>172</v>
      </c>
      <c r="E107" s="87">
        <v>20701</v>
      </c>
      <c r="F107" s="122"/>
      <c r="G107" s="121"/>
      <c r="H107" s="123"/>
      <c r="I107" s="124"/>
      <c r="J107" s="124"/>
      <c r="K107" s="124"/>
    </row>
    <row r="108" spans="1:11" s="67" customFormat="1" hidden="1" outlineLevel="1" x14ac:dyDescent="0.25">
      <c r="A108" s="18"/>
      <c r="B108" s="101" t="s">
        <v>368</v>
      </c>
      <c r="C108" s="83" t="s">
        <v>199</v>
      </c>
      <c r="D108" s="85" t="s">
        <v>170</v>
      </c>
      <c r="E108" s="87">
        <v>65</v>
      </c>
      <c r="F108" s="122"/>
      <c r="G108" s="122"/>
      <c r="H108" s="123">
        <f t="shared" ref="H108" si="18">SUM(F108:G108)</f>
        <v>0</v>
      </c>
      <c r="I108" s="124">
        <f t="shared" ref="I108" si="19">E108*F108</f>
        <v>0</v>
      </c>
      <c r="J108" s="124">
        <f t="shared" ref="J108" si="20">G108*E108</f>
        <v>0</v>
      </c>
      <c r="K108" s="124">
        <f t="shared" ref="K108" si="21">H108*E108</f>
        <v>0</v>
      </c>
    </row>
    <row r="109" spans="1:11" s="67" customFormat="1" collapsed="1" x14ac:dyDescent="0.25">
      <c r="A109" s="32"/>
      <c r="B109" s="102" t="s">
        <v>53</v>
      </c>
      <c r="C109" s="64" t="s">
        <v>200</v>
      </c>
      <c r="D109" s="108"/>
      <c r="E109" s="109"/>
      <c r="F109" s="125"/>
      <c r="G109" s="125"/>
      <c r="H109" s="125"/>
      <c r="I109" s="120">
        <f>SUM(I110:I131)</f>
        <v>0</v>
      </c>
      <c r="J109" s="120">
        <f>SUM(J110:J131)</f>
        <v>0</v>
      </c>
      <c r="K109" s="120">
        <f>SUM(K110:K131)</f>
        <v>0</v>
      </c>
    </row>
    <row r="110" spans="1:11" s="67" customFormat="1" ht="31.5" hidden="1" outlineLevel="1" x14ac:dyDescent="0.25">
      <c r="A110" s="18"/>
      <c r="B110" s="101" t="s">
        <v>54</v>
      </c>
      <c r="C110" s="82" t="s">
        <v>323</v>
      </c>
      <c r="D110" s="91" t="s">
        <v>172</v>
      </c>
      <c r="E110" s="88">
        <v>1</v>
      </c>
      <c r="F110" s="122"/>
      <c r="G110" s="122"/>
      <c r="H110" s="123">
        <f t="shared" ref="H110:H122" si="22">SUM(F110:G110)</f>
        <v>0</v>
      </c>
      <c r="I110" s="124">
        <f t="shared" ref="I110:I122" si="23">E110*F110</f>
        <v>0</v>
      </c>
      <c r="J110" s="124">
        <f t="shared" ref="J110:J122" si="24">G110*E110</f>
        <v>0</v>
      </c>
      <c r="K110" s="124">
        <f t="shared" ref="K110:K122" si="25">H110*E110</f>
        <v>0</v>
      </c>
    </row>
    <row r="111" spans="1:11" s="67" customFormat="1" hidden="1" outlineLevel="1" x14ac:dyDescent="0.25">
      <c r="A111" s="18"/>
      <c r="B111" s="101" t="s">
        <v>55</v>
      </c>
      <c r="C111" s="82" t="s">
        <v>322</v>
      </c>
      <c r="D111" s="91" t="s">
        <v>172</v>
      </c>
      <c r="E111" s="88">
        <v>1</v>
      </c>
      <c r="F111" s="122"/>
      <c r="G111" s="122"/>
      <c r="H111" s="123">
        <f t="shared" ref="H111" si="26">SUM(F111:G111)</f>
        <v>0</v>
      </c>
      <c r="I111" s="124">
        <f t="shared" ref="I111" si="27">E111*F111</f>
        <v>0</v>
      </c>
      <c r="J111" s="124">
        <f t="shared" ref="J111" si="28">G111*E111</f>
        <v>0</v>
      </c>
      <c r="K111" s="124">
        <f t="shared" ref="K111" si="29">H111*E111</f>
        <v>0</v>
      </c>
    </row>
    <row r="112" spans="1:11" s="67" customFormat="1" hidden="1" outlineLevel="1" x14ac:dyDescent="0.25">
      <c r="A112" s="18"/>
      <c r="B112" s="101" t="s">
        <v>47</v>
      </c>
      <c r="C112" s="82" t="s">
        <v>201</v>
      </c>
      <c r="D112" s="91" t="s">
        <v>172</v>
      </c>
      <c r="E112" s="88">
        <v>2</v>
      </c>
      <c r="F112" s="122"/>
      <c r="G112" s="122"/>
      <c r="H112" s="123">
        <f t="shared" si="22"/>
        <v>0</v>
      </c>
      <c r="I112" s="124">
        <f t="shared" si="23"/>
        <v>0</v>
      </c>
      <c r="J112" s="124">
        <f t="shared" si="24"/>
        <v>0</v>
      </c>
      <c r="K112" s="124">
        <f t="shared" si="25"/>
        <v>0</v>
      </c>
    </row>
    <row r="113" spans="1:11" s="67" customFormat="1" hidden="1" outlineLevel="1" x14ac:dyDescent="0.25">
      <c r="A113" s="18"/>
      <c r="B113" s="101" t="s">
        <v>56</v>
      </c>
      <c r="C113" s="82" t="s">
        <v>324</v>
      </c>
      <c r="D113" s="91" t="s">
        <v>172</v>
      </c>
      <c r="E113" s="88">
        <v>2</v>
      </c>
      <c r="F113" s="122"/>
      <c r="G113" s="122"/>
      <c r="H113" s="123">
        <f t="shared" ref="H113" si="30">SUM(F113:G113)</f>
        <v>0</v>
      </c>
      <c r="I113" s="124">
        <f t="shared" ref="I113" si="31">E113*F113</f>
        <v>0</v>
      </c>
      <c r="J113" s="124">
        <f t="shared" ref="J113" si="32">G113*E113</f>
        <v>0</v>
      </c>
      <c r="K113" s="124">
        <f t="shared" ref="K113" si="33">H113*E113</f>
        <v>0</v>
      </c>
    </row>
    <row r="114" spans="1:11" s="67" customFormat="1" hidden="1" outlineLevel="1" x14ac:dyDescent="0.25">
      <c r="A114" s="18"/>
      <c r="B114" s="101" t="s">
        <v>57</v>
      </c>
      <c r="C114" s="82" t="s">
        <v>325</v>
      </c>
      <c r="D114" s="91" t="s">
        <v>172</v>
      </c>
      <c r="E114" s="88">
        <v>3</v>
      </c>
      <c r="F114" s="122"/>
      <c r="G114" s="122"/>
      <c r="H114" s="123">
        <f t="shared" ref="H114" si="34">SUM(F114:G114)</f>
        <v>0</v>
      </c>
      <c r="I114" s="124">
        <f t="shared" ref="I114" si="35">E114*F114</f>
        <v>0</v>
      </c>
      <c r="J114" s="124">
        <f t="shared" ref="J114" si="36">G114*E114</f>
        <v>0</v>
      </c>
      <c r="K114" s="124">
        <f t="shared" ref="K114" si="37">H114*E114</f>
        <v>0</v>
      </c>
    </row>
    <row r="115" spans="1:11" s="67" customFormat="1" hidden="1" outlineLevel="1" x14ac:dyDescent="0.25">
      <c r="A115" s="18"/>
      <c r="B115" s="101" t="s">
        <v>91</v>
      </c>
      <c r="C115" s="82" t="s">
        <v>202</v>
      </c>
      <c r="D115" s="91" t="s">
        <v>172</v>
      </c>
      <c r="E115" s="88">
        <v>1</v>
      </c>
      <c r="F115" s="122"/>
      <c r="G115" s="122"/>
      <c r="H115" s="123">
        <f t="shared" si="22"/>
        <v>0</v>
      </c>
      <c r="I115" s="124">
        <f t="shared" si="23"/>
        <v>0</v>
      </c>
      <c r="J115" s="124">
        <f t="shared" si="24"/>
        <v>0</v>
      </c>
      <c r="K115" s="124">
        <f t="shared" si="25"/>
        <v>0</v>
      </c>
    </row>
    <row r="116" spans="1:11" s="67" customFormat="1" hidden="1" outlineLevel="1" x14ac:dyDescent="0.25">
      <c r="A116" s="18"/>
      <c r="B116" s="101" t="s">
        <v>208</v>
      </c>
      <c r="C116" s="82" t="s">
        <v>203</v>
      </c>
      <c r="D116" s="91" t="s">
        <v>172</v>
      </c>
      <c r="E116" s="88">
        <v>2</v>
      </c>
      <c r="F116" s="122"/>
      <c r="G116" s="122"/>
      <c r="H116" s="123">
        <f t="shared" si="22"/>
        <v>0</v>
      </c>
      <c r="I116" s="124">
        <f t="shared" si="23"/>
        <v>0</v>
      </c>
      <c r="J116" s="124">
        <f t="shared" si="24"/>
        <v>0</v>
      </c>
      <c r="K116" s="124">
        <f t="shared" si="25"/>
        <v>0</v>
      </c>
    </row>
    <row r="117" spans="1:11" s="67" customFormat="1" hidden="1" outlineLevel="1" x14ac:dyDescent="0.25">
      <c r="A117" s="18"/>
      <c r="B117" s="101" t="s">
        <v>209</v>
      </c>
      <c r="C117" s="82" t="s">
        <v>204</v>
      </c>
      <c r="D117" s="85" t="s">
        <v>170</v>
      </c>
      <c r="E117" s="87">
        <v>40</v>
      </c>
      <c r="F117" s="122"/>
      <c r="G117" s="122"/>
      <c r="H117" s="123">
        <f t="shared" si="22"/>
        <v>0</v>
      </c>
      <c r="I117" s="124">
        <f t="shared" si="23"/>
        <v>0</v>
      </c>
      <c r="J117" s="124">
        <f t="shared" si="24"/>
        <v>0</v>
      </c>
      <c r="K117" s="124">
        <f t="shared" si="25"/>
        <v>0</v>
      </c>
    </row>
    <row r="118" spans="1:11" s="67" customFormat="1" ht="31.5" hidden="1" outlineLevel="1" x14ac:dyDescent="0.25">
      <c r="A118" s="18"/>
      <c r="B118" s="101" t="s">
        <v>210</v>
      </c>
      <c r="C118" s="82" t="s">
        <v>205</v>
      </c>
      <c r="D118" s="104" t="s">
        <v>170</v>
      </c>
      <c r="E118" s="88">
        <v>40</v>
      </c>
      <c r="F118" s="122"/>
      <c r="G118" s="122"/>
      <c r="H118" s="123">
        <f t="shared" si="22"/>
        <v>0</v>
      </c>
      <c r="I118" s="124">
        <f t="shared" si="23"/>
        <v>0</v>
      </c>
      <c r="J118" s="124">
        <f t="shared" si="24"/>
        <v>0</v>
      </c>
      <c r="K118" s="124">
        <f t="shared" si="25"/>
        <v>0</v>
      </c>
    </row>
    <row r="119" spans="1:11" s="67" customFormat="1" hidden="1" outlineLevel="1" x14ac:dyDescent="0.25">
      <c r="A119" s="18"/>
      <c r="B119" s="101" t="s">
        <v>211</v>
      </c>
      <c r="C119" s="86" t="s">
        <v>206</v>
      </c>
      <c r="D119" s="85" t="s">
        <v>172</v>
      </c>
      <c r="E119" s="87">
        <v>1</v>
      </c>
      <c r="F119" s="122"/>
      <c r="G119" s="122"/>
      <c r="H119" s="123">
        <f t="shared" si="22"/>
        <v>0</v>
      </c>
      <c r="I119" s="124">
        <f t="shared" si="23"/>
        <v>0</v>
      </c>
      <c r="J119" s="124">
        <f t="shared" si="24"/>
        <v>0</v>
      </c>
      <c r="K119" s="124">
        <f t="shared" si="25"/>
        <v>0</v>
      </c>
    </row>
    <row r="120" spans="1:11" s="67" customFormat="1" hidden="1" outlineLevel="1" collapsed="1" x14ac:dyDescent="0.25">
      <c r="A120" s="18"/>
      <c r="B120" s="101" t="s">
        <v>212</v>
      </c>
      <c r="C120" s="82" t="s">
        <v>207</v>
      </c>
      <c r="D120" s="85" t="s">
        <v>170</v>
      </c>
      <c r="E120" s="87">
        <f>SUM(E121:E121)</f>
        <v>40</v>
      </c>
      <c r="F120" s="121">
        <f>F121*E121/E120</f>
        <v>0</v>
      </c>
      <c r="G120" s="122"/>
      <c r="H120" s="123">
        <f t="shared" si="22"/>
        <v>0</v>
      </c>
      <c r="I120" s="124">
        <f t="shared" si="23"/>
        <v>0</v>
      </c>
      <c r="J120" s="124">
        <f t="shared" si="24"/>
        <v>0</v>
      </c>
      <c r="K120" s="124">
        <f t="shared" si="25"/>
        <v>0</v>
      </c>
    </row>
    <row r="121" spans="1:11" s="67" customFormat="1" hidden="1" outlineLevel="2" x14ac:dyDescent="0.25">
      <c r="A121" s="18"/>
      <c r="B121" s="101" t="s">
        <v>213</v>
      </c>
      <c r="C121" s="84" t="s">
        <v>181</v>
      </c>
      <c r="D121" s="89" t="s">
        <v>170</v>
      </c>
      <c r="E121" s="88">
        <v>40</v>
      </c>
      <c r="F121" s="122"/>
      <c r="G121" s="121"/>
      <c r="H121" s="123"/>
      <c r="I121" s="124"/>
      <c r="J121" s="124"/>
      <c r="K121" s="124"/>
    </row>
    <row r="122" spans="1:11" s="67" customFormat="1" hidden="1" outlineLevel="1" collapsed="1" x14ac:dyDescent="0.25">
      <c r="A122" s="18"/>
      <c r="B122" s="101" t="s">
        <v>326</v>
      </c>
      <c r="C122" s="83" t="s">
        <v>382</v>
      </c>
      <c r="D122" s="85" t="s">
        <v>170</v>
      </c>
      <c r="E122" s="87">
        <v>266</v>
      </c>
      <c r="F122" s="121">
        <f>SUMPRODUCT(F123:F124,E123:E124)/E122</f>
        <v>0</v>
      </c>
      <c r="G122" s="122"/>
      <c r="H122" s="123">
        <f t="shared" si="22"/>
        <v>0</v>
      </c>
      <c r="I122" s="124">
        <f t="shared" si="23"/>
        <v>0</v>
      </c>
      <c r="J122" s="124">
        <f t="shared" si="24"/>
        <v>0</v>
      </c>
      <c r="K122" s="124">
        <f t="shared" si="25"/>
        <v>0</v>
      </c>
    </row>
    <row r="123" spans="1:11" s="67" customFormat="1" hidden="1" outlineLevel="2" x14ac:dyDescent="0.25">
      <c r="A123" s="18"/>
      <c r="B123" s="101" t="s">
        <v>327</v>
      </c>
      <c r="C123" s="94" t="s">
        <v>184</v>
      </c>
      <c r="D123" s="89" t="s">
        <v>170</v>
      </c>
      <c r="E123" s="87">
        <v>266</v>
      </c>
      <c r="F123" s="122"/>
      <c r="G123" s="121"/>
      <c r="H123" s="123"/>
      <c r="I123" s="124"/>
      <c r="J123" s="124"/>
      <c r="K123" s="124"/>
    </row>
    <row r="124" spans="1:11" s="67" customFormat="1" hidden="1" outlineLevel="2" x14ac:dyDescent="0.25">
      <c r="A124" s="18"/>
      <c r="B124" s="101" t="s">
        <v>328</v>
      </c>
      <c r="C124" s="94" t="s">
        <v>185</v>
      </c>
      <c r="D124" s="90" t="s">
        <v>172</v>
      </c>
      <c r="E124" s="87">
        <f>E122*3</f>
        <v>798</v>
      </c>
      <c r="F124" s="122"/>
      <c r="G124" s="121"/>
      <c r="H124" s="123"/>
      <c r="I124" s="124"/>
      <c r="J124" s="124"/>
      <c r="K124" s="124"/>
    </row>
    <row r="125" spans="1:11" s="67" customFormat="1" hidden="1" outlineLevel="1" collapsed="1" x14ac:dyDescent="0.25">
      <c r="A125" s="18"/>
      <c r="B125" s="101" t="s">
        <v>329</v>
      </c>
      <c r="C125" s="83" t="s">
        <v>180</v>
      </c>
      <c r="D125" s="85" t="s">
        <v>171</v>
      </c>
      <c r="E125" s="87">
        <f>SUM(E126:E127)</f>
        <v>266</v>
      </c>
      <c r="F125" s="121">
        <f>SUMPRODUCT(F126:F127,E126:E127)/E125</f>
        <v>0</v>
      </c>
      <c r="G125" s="122"/>
      <c r="H125" s="123">
        <f t="shared" ref="H125" si="38">SUM(F125:G125)</f>
        <v>0</v>
      </c>
      <c r="I125" s="124">
        <f t="shared" ref="I125" si="39">E125*F125</f>
        <v>0</v>
      </c>
      <c r="J125" s="124">
        <f t="shared" ref="J125" si="40">G125*E125</f>
        <v>0</v>
      </c>
      <c r="K125" s="124">
        <f t="shared" ref="K125" si="41">H125*E125</f>
        <v>0</v>
      </c>
    </row>
    <row r="126" spans="1:11" s="67" customFormat="1" hidden="1" outlineLevel="2" x14ac:dyDescent="0.25">
      <c r="A126" s="18"/>
      <c r="B126" s="101" t="s">
        <v>330</v>
      </c>
      <c r="C126" s="84" t="s">
        <v>181</v>
      </c>
      <c r="D126" s="89" t="s">
        <v>171</v>
      </c>
      <c r="E126" s="88">
        <v>134</v>
      </c>
      <c r="F126" s="122"/>
      <c r="G126" s="121"/>
      <c r="H126" s="123"/>
      <c r="I126" s="124"/>
      <c r="J126" s="124"/>
      <c r="K126" s="124"/>
    </row>
    <row r="127" spans="1:11" s="67" customFormat="1" hidden="1" outlineLevel="2" x14ac:dyDescent="0.25">
      <c r="A127" s="18"/>
      <c r="B127" s="101" t="s">
        <v>331</v>
      </c>
      <c r="C127" s="94" t="s">
        <v>182</v>
      </c>
      <c r="D127" s="89" t="s">
        <v>171</v>
      </c>
      <c r="E127" s="88">
        <v>132</v>
      </c>
      <c r="F127" s="122"/>
      <c r="G127" s="121"/>
      <c r="H127" s="123"/>
      <c r="I127" s="124"/>
      <c r="J127" s="124"/>
      <c r="K127" s="124"/>
    </row>
    <row r="128" spans="1:11" s="67" customFormat="1" hidden="1" outlineLevel="1" collapsed="1" x14ac:dyDescent="0.25">
      <c r="A128" s="18"/>
      <c r="B128" s="101" t="s">
        <v>332</v>
      </c>
      <c r="C128" s="83" t="s">
        <v>189</v>
      </c>
      <c r="D128" s="85" t="s">
        <v>171</v>
      </c>
      <c r="E128" s="87">
        <f>SUM(E129:E130)</f>
        <v>191</v>
      </c>
      <c r="F128" s="121">
        <f>SUMPRODUCT(F129:F131,E129:E131)/E128</f>
        <v>0</v>
      </c>
      <c r="G128" s="122"/>
      <c r="H128" s="123">
        <f t="shared" ref="H128" si="42">SUM(F128:G128)</f>
        <v>0</v>
      </c>
      <c r="I128" s="124">
        <f t="shared" ref="I128" si="43">E128*F128</f>
        <v>0</v>
      </c>
      <c r="J128" s="124">
        <f t="shared" ref="J128" si="44">G128*E128</f>
        <v>0</v>
      </c>
      <c r="K128" s="124">
        <f t="shared" ref="K128" si="45">H128*E128</f>
        <v>0</v>
      </c>
    </row>
    <row r="129" spans="1:11" s="67" customFormat="1" hidden="1" outlineLevel="2" x14ac:dyDescent="0.25">
      <c r="A129" s="18"/>
      <c r="B129" s="101" t="s">
        <v>333</v>
      </c>
      <c r="C129" s="84" t="s">
        <v>181</v>
      </c>
      <c r="D129" s="89" t="s">
        <v>171</v>
      </c>
      <c r="E129" s="88">
        <v>95</v>
      </c>
      <c r="F129" s="122"/>
      <c r="G129" s="121"/>
      <c r="H129" s="123"/>
      <c r="I129" s="124"/>
      <c r="J129" s="124"/>
      <c r="K129" s="124"/>
    </row>
    <row r="130" spans="1:11" s="67" customFormat="1" hidden="1" outlineLevel="2" x14ac:dyDescent="0.25">
      <c r="A130" s="18"/>
      <c r="B130" s="101" t="s">
        <v>334</v>
      </c>
      <c r="C130" s="94" t="s">
        <v>182</v>
      </c>
      <c r="D130" s="89" t="s">
        <v>171</v>
      </c>
      <c r="E130" s="88">
        <v>96</v>
      </c>
      <c r="F130" s="122"/>
      <c r="G130" s="121"/>
      <c r="H130" s="123"/>
      <c r="I130" s="124"/>
      <c r="J130" s="124"/>
      <c r="K130" s="124"/>
    </row>
    <row r="131" spans="1:11" s="67" customFormat="1" hidden="1" outlineLevel="2" x14ac:dyDescent="0.25">
      <c r="A131" s="18"/>
      <c r="B131" s="101" t="s">
        <v>335</v>
      </c>
      <c r="C131" s="94" t="s">
        <v>190</v>
      </c>
      <c r="D131" s="90" t="s">
        <v>172</v>
      </c>
      <c r="E131" s="87">
        <v>191</v>
      </c>
      <c r="F131" s="122"/>
      <c r="G131" s="121"/>
      <c r="H131" s="123"/>
      <c r="I131" s="124"/>
      <c r="J131" s="124"/>
      <c r="K131" s="124"/>
    </row>
    <row r="132" spans="1:11" s="67" customFormat="1" collapsed="1" x14ac:dyDescent="0.25">
      <c r="A132" s="32"/>
      <c r="B132" s="102" t="s">
        <v>58</v>
      </c>
      <c r="C132" s="64" t="s">
        <v>214</v>
      </c>
      <c r="D132" s="108"/>
      <c r="E132" s="109"/>
      <c r="F132" s="125"/>
      <c r="G132" s="125"/>
      <c r="H132" s="125"/>
      <c r="I132" s="120">
        <f>SUM(I133:I170)</f>
        <v>0</v>
      </c>
      <c r="J132" s="120">
        <f>SUM(J133:J170)</f>
        <v>0</v>
      </c>
      <c r="K132" s="120">
        <f>SUM(K133:K170)</f>
        <v>0</v>
      </c>
    </row>
    <row r="133" spans="1:11" s="67" customFormat="1" ht="47.25" hidden="1" outlineLevel="1" x14ac:dyDescent="0.25">
      <c r="A133" s="18"/>
      <c r="B133" s="101" t="s">
        <v>60</v>
      </c>
      <c r="C133" s="82" t="s">
        <v>337</v>
      </c>
      <c r="D133" s="85" t="s">
        <v>172</v>
      </c>
      <c r="E133" s="87">
        <v>1</v>
      </c>
      <c r="F133" s="122"/>
      <c r="G133" s="122"/>
      <c r="H133" s="123">
        <f t="shared" ref="H133:H168" si="46">SUM(F133:G133)</f>
        <v>0</v>
      </c>
      <c r="I133" s="124">
        <f t="shared" ref="I133:I168" si="47">E133*F133</f>
        <v>0</v>
      </c>
      <c r="J133" s="124">
        <f t="shared" ref="J133:J168" si="48">G133*E133</f>
        <v>0</v>
      </c>
      <c r="K133" s="124">
        <f t="shared" ref="K133:K168" si="49">H133*E133</f>
        <v>0</v>
      </c>
    </row>
    <row r="134" spans="1:11" s="67" customFormat="1" hidden="1" outlineLevel="1" x14ac:dyDescent="0.25">
      <c r="A134" s="18"/>
      <c r="B134" s="101" t="s">
        <v>61</v>
      </c>
      <c r="C134" s="82" t="s">
        <v>215</v>
      </c>
      <c r="D134" s="85" t="s">
        <v>172</v>
      </c>
      <c r="E134" s="87">
        <v>1</v>
      </c>
      <c r="F134" s="122"/>
      <c r="G134" s="122"/>
      <c r="H134" s="123">
        <f t="shared" si="46"/>
        <v>0</v>
      </c>
      <c r="I134" s="124">
        <f t="shared" si="47"/>
        <v>0</v>
      </c>
      <c r="J134" s="124">
        <f t="shared" si="48"/>
        <v>0</v>
      </c>
      <c r="K134" s="124">
        <f t="shared" si="49"/>
        <v>0</v>
      </c>
    </row>
    <row r="135" spans="1:11" s="67" customFormat="1" hidden="1" outlineLevel="1" x14ac:dyDescent="0.25">
      <c r="A135" s="18"/>
      <c r="B135" s="101" t="s">
        <v>62</v>
      </c>
      <c r="C135" s="82" t="s">
        <v>216</v>
      </c>
      <c r="D135" s="85" t="s">
        <v>170</v>
      </c>
      <c r="E135" s="95">
        <v>5</v>
      </c>
      <c r="F135" s="122"/>
      <c r="G135" s="122"/>
      <c r="H135" s="123">
        <f t="shared" si="46"/>
        <v>0</v>
      </c>
      <c r="I135" s="124">
        <f t="shared" si="47"/>
        <v>0</v>
      </c>
      <c r="J135" s="124">
        <f t="shared" si="48"/>
        <v>0</v>
      </c>
      <c r="K135" s="124">
        <f t="shared" si="49"/>
        <v>0</v>
      </c>
    </row>
    <row r="136" spans="1:11" s="67" customFormat="1" hidden="1" outlineLevel="1" x14ac:dyDescent="0.25">
      <c r="A136" s="18"/>
      <c r="B136" s="101" t="s">
        <v>84</v>
      </c>
      <c r="C136" s="82" t="s">
        <v>147</v>
      </c>
      <c r="D136" s="91" t="s">
        <v>172</v>
      </c>
      <c r="E136" s="88">
        <v>1</v>
      </c>
      <c r="F136" s="122"/>
      <c r="G136" s="122"/>
      <c r="H136" s="123">
        <f t="shared" si="46"/>
        <v>0</v>
      </c>
      <c r="I136" s="124">
        <f t="shared" si="47"/>
        <v>0</v>
      </c>
      <c r="J136" s="124">
        <f t="shared" si="48"/>
        <v>0</v>
      </c>
      <c r="K136" s="124">
        <f t="shared" si="49"/>
        <v>0</v>
      </c>
    </row>
    <row r="137" spans="1:11" s="67" customFormat="1" hidden="1" outlineLevel="1" x14ac:dyDescent="0.25">
      <c r="A137" s="18"/>
      <c r="B137" s="101" t="s">
        <v>85</v>
      </c>
      <c r="C137" s="82" t="s">
        <v>338</v>
      </c>
      <c r="D137" s="91" t="s">
        <v>172</v>
      </c>
      <c r="E137" s="88">
        <v>1</v>
      </c>
      <c r="F137" s="122"/>
      <c r="G137" s="122"/>
      <c r="H137" s="123">
        <f t="shared" si="46"/>
        <v>0</v>
      </c>
      <c r="I137" s="124">
        <f t="shared" si="47"/>
        <v>0</v>
      </c>
      <c r="J137" s="124">
        <f t="shared" si="48"/>
        <v>0</v>
      </c>
      <c r="K137" s="124">
        <f t="shared" si="49"/>
        <v>0</v>
      </c>
    </row>
    <row r="138" spans="1:11" s="67" customFormat="1" hidden="1" outlineLevel="1" x14ac:dyDescent="0.25">
      <c r="A138" s="18"/>
      <c r="B138" s="101" t="s">
        <v>93</v>
      </c>
      <c r="C138" s="86" t="s">
        <v>339</v>
      </c>
      <c r="D138" s="91" t="s">
        <v>172</v>
      </c>
      <c r="E138" s="88">
        <v>2</v>
      </c>
      <c r="F138" s="122"/>
      <c r="G138" s="122"/>
      <c r="H138" s="123">
        <f t="shared" si="46"/>
        <v>0</v>
      </c>
      <c r="I138" s="124">
        <f t="shared" si="47"/>
        <v>0</v>
      </c>
      <c r="J138" s="124">
        <f t="shared" si="48"/>
        <v>0</v>
      </c>
      <c r="K138" s="124">
        <f t="shared" si="49"/>
        <v>0</v>
      </c>
    </row>
    <row r="139" spans="1:11" s="67" customFormat="1" hidden="1" outlineLevel="1" x14ac:dyDescent="0.25">
      <c r="A139" s="18"/>
      <c r="B139" s="101" t="s">
        <v>229</v>
      </c>
      <c r="C139" s="82" t="s">
        <v>219</v>
      </c>
      <c r="D139" s="91" t="s">
        <v>172</v>
      </c>
      <c r="E139" s="88">
        <v>1</v>
      </c>
      <c r="F139" s="122"/>
      <c r="G139" s="122"/>
      <c r="H139" s="123">
        <f t="shared" si="46"/>
        <v>0</v>
      </c>
      <c r="I139" s="124">
        <f t="shared" si="47"/>
        <v>0</v>
      </c>
      <c r="J139" s="124">
        <f t="shared" si="48"/>
        <v>0</v>
      </c>
      <c r="K139" s="124">
        <f t="shared" si="49"/>
        <v>0</v>
      </c>
    </row>
    <row r="140" spans="1:11" s="67" customFormat="1" ht="31.5" hidden="1" outlineLevel="1" x14ac:dyDescent="0.25">
      <c r="A140" s="18"/>
      <c r="B140" s="101" t="s">
        <v>230</v>
      </c>
      <c r="C140" s="82" t="s">
        <v>205</v>
      </c>
      <c r="D140" s="104" t="s">
        <v>170</v>
      </c>
      <c r="E140" s="88">
        <v>60</v>
      </c>
      <c r="F140" s="122"/>
      <c r="G140" s="122"/>
      <c r="H140" s="123">
        <f t="shared" ref="H140" si="50">SUM(F140:G140)</f>
        <v>0</v>
      </c>
      <c r="I140" s="124">
        <f t="shared" ref="I140" si="51">E140*F140</f>
        <v>0</v>
      </c>
      <c r="J140" s="124">
        <f t="shared" ref="J140" si="52">G140*E140</f>
        <v>0</v>
      </c>
      <c r="K140" s="124">
        <f t="shared" ref="K140" si="53">H140*E140</f>
        <v>0</v>
      </c>
    </row>
    <row r="141" spans="1:11" s="67" customFormat="1" hidden="1" outlineLevel="1" collapsed="1" x14ac:dyDescent="0.25">
      <c r="A141" s="18"/>
      <c r="B141" s="101" t="s">
        <v>231</v>
      </c>
      <c r="C141" s="82" t="s">
        <v>207</v>
      </c>
      <c r="D141" s="85" t="s">
        <v>170</v>
      </c>
      <c r="E141" s="87">
        <v>60</v>
      </c>
      <c r="F141" s="121">
        <f>SUMPRODUCT(F142:F143,E142:E143)/E141</f>
        <v>0</v>
      </c>
      <c r="G141" s="122"/>
      <c r="H141" s="123">
        <f t="shared" si="46"/>
        <v>0</v>
      </c>
      <c r="I141" s="124">
        <f t="shared" si="47"/>
        <v>0</v>
      </c>
      <c r="J141" s="124">
        <f t="shared" si="48"/>
        <v>0</v>
      </c>
      <c r="K141" s="124">
        <f t="shared" si="49"/>
        <v>0</v>
      </c>
    </row>
    <row r="142" spans="1:11" s="67" customFormat="1" hidden="1" outlineLevel="2" x14ac:dyDescent="0.25">
      <c r="A142" s="18"/>
      <c r="B142" s="101" t="s">
        <v>232</v>
      </c>
      <c r="C142" s="84" t="s">
        <v>181</v>
      </c>
      <c r="D142" s="89" t="s">
        <v>170</v>
      </c>
      <c r="E142" s="88">
        <v>30</v>
      </c>
      <c r="F142" s="122"/>
      <c r="G142" s="121"/>
      <c r="H142" s="123"/>
      <c r="I142" s="124"/>
      <c r="J142" s="124"/>
      <c r="K142" s="124"/>
    </row>
    <row r="143" spans="1:11" s="67" customFormat="1" hidden="1" outlineLevel="2" x14ac:dyDescent="0.25">
      <c r="A143" s="18"/>
      <c r="B143" s="101" t="s">
        <v>233</v>
      </c>
      <c r="C143" s="84" t="s">
        <v>186</v>
      </c>
      <c r="D143" s="89" t="s">
        <v>170</v>
      </c>
      <c r="E143" s="88">
        <v>30</v>
      </c>
      <c r="F143" s="122"/>
      <c r="G143" s="121"/>
      <c r="H143" s="123"/>
      <c r="I143" s="124"/>
      <c r="J143" s="124"/>
      <c r="K143" s="124"/>
    </row>
    <row r="144" spans="1:11" s="67" customFormat="1" hidden="1" outlineLevel="1" collapsed="1" x14ac:dyDescent="0.25">
      <c r="A144" s="18"/>
      <c r="B144" s="101" t="s">
        <v>234</v>
      </c>
      <c r="C144" s="83" t="s">
        <v>220</v>
      </c>
      <c r="D144" s="85" t="s">
        <v>170</v>
      </c>
      <c r="E144" s="87">
        <v>50</v>
      </c>
      <c r="F144" s="121">
        <f>SUMPRODUCT(F145:F146,E145:E146)/E144</f>
        <v>0</v>
      </c>
      <c r="G144" s="122"/>
      <c r="H144" s="123">
        <f t="shared" si="46"/>
        <v>0</v>
      </c>
      <c r="I144" s="124">
        <f t="shared" si="47"/>
        <v>0</v>
      </c>
      <c r="J144" s="124">
        <f t="shared" si="48"/>
        <v>0</v>
      </c>
      <c r="K144" s="124">
        <f t="shared" si="49"/>
        <v>0</v>
      </c>
    </row>
    <row r="145" spans="1:11" s="67" customFormat="1" hidden="1" outlineLevel="2" x14ac:dyDescent="0.25">
      <c r="A145" s="18"/>
      <c r="B145" s="101" t="s">
        <v>235</v>
      </c>
      <c r="C145" s="94" t="s">
        <v>221</v>
      </c>
      <c r="D145" s="96" t="s">
        <v>170</v>
      </c>
      <c r="E145" s="87">
        <v>50</v>
      </c>
      <c r="F145" s="122"/>
      <c r="G145" s="121"/>
      <c r="H145" s="123"/>
      <c r="I145" s="124"/>
      <c r="J145" s="124"/>
      <c r="K145" s="124"/>
    </row>
    <row r="146" spans="1:11" s="67" customFormat="1" hidden="1" outlineLevel="2" x14ac:dyDescent="0.25">
      <c r="A146" s="18"/>
      <c r="B146" s="101" t="s">
        <v>236</v>
      </c>
      <c r="C146" s="94" t="s">
        <v>222</v>
      </c>
      <c r="D146" s="90" t="s">
        <v>172</v>
      </c>
      <c r="E146" s="87">
        <f>E144*3</f>
        <v>150</v>
      </c>
      <c r="F146" s="122"/>
      <c r="G146" s="121"/>
      <c r="H146" s="123"/>
      <c r="I146" s="124"/>
      <c r="J146" s="124"/>
      <c r="K146" s="124"/>
    </row>
    <row r="147" spans="1:11" s="67" customFormat="1" hidden="1" outlineLevel="1" collapsed="1" x14ac:dyDescent="0.25">
      <c r="A147" s="18"/>
      <c r="B147" s="101" t="s">
        <v>237</v>
      </c>
      <c r="C147" s="83" t="s">
        <v>223</v>
      </c>
      <c r="D147" s="85" t="s">
        <v>170</v>
      </c>
      <c r="E147" s="87">
        <v>50</v>
      </c>
      <c r="F147" s="121">
        <f>SUMPRODUCT(F148:F150,E148:E150)/E147</f>
        <v>0</v>
      </c>
      <c r="G147" s="122"/>
      <c r="H147" s="123">
        <f t="shared" si="46"/>
        <v>0</v>
      </c>
      <c r="I147" s="124">
        <f t="shared" si="47"/>
        <v>0</v>
      </c>
      <c r="J147" s="124">
        <f t="shared" si="48"/>
        <v>0</v>
      </c>
      <c r="K147" s="124">
        <f t="shared" si="49"/>
        <v>0</v>
      </c>
    </row>
    <row r="148" spans="1:11" s="67" customFormat="1" hidden="1" outlineLevel="2" x14ac:dyDescent="0.25">
      <c r="A148" s="18"/>
      <c r="B148" s="101" t="s">
        <v>238</v>
      </c>
      <c r="C148" s="84" t="s">
        <v>224</v>
      </c>
      <c r="D148" s="96" t="s">
        <v>170</v>
      </c>
      <c r="E148" s="88">
        <v>10</v>
      </c>
      <c r="F148" s="122"/>
      <c r="G148" s="121"/>
      <c r="H148" s="123"/>
      <c r="I148" s="124"/>
      <c r="J148" s="124"/>
      <c r="K148" s="124"/>
    </row>
    <row r="149" spans="1:11" s="67" customFormat="1" hidden="1" outlineLevel="2" x14ac:dyDescent="0.25">
      <c r="A149" s="18"/>
      <c r="B149" s="101" t="s">
        <v>298</v>
      </c>
      <c r="C149" s="94" t="s">
        <v>182</v>
      </c>
      <c r="D149" s="89" t="s">
        <v>170</v>
      </c>
      <c r="E149" s="88">
        <v>10</v>
      </c>
      <c r="F149" s="122"/>
      <c r="G149" s="121"/>
      <c r="H149" s="123"/>
      <c r="I149" s="124"/>
      <c r="J149" s="124"/>
      <c r="K149" s="124"/>
    </row>
    <row r="150" spans="1:11" s="67" customFormat="1" hidden="1" outlineLevel="2" x14ac:dyDescent="0.25">
      <c r="A150" s="18"/>
      <c r="B150" s="101" t="s">
        <v>299</v>
      </c>
      <c r="C150" s="94" t="s">
        <v>225</v>
      </c>
      <c r="D150" s="96" t="s">
        <v>170</v>
      </c>
      <c r="E150" s="88">
        <v>30</v>
      </c>
      <c r="F150" s="122"/>
      <c r="G150" s="121"/>
      <c r="H150" s="123"/>
      <c r="I150" s="124"/>
      <c r="J150" s="124"/>
      <c r="K150" s="124"/>
    </row>
    <row r="151" spans="1:11" s="67" customFormat="1" hidden="1" outlineLevel="1" collapsed="1" x14ac:dyDescent="0.25">
      <c r="A151" s="18"/>
      <c r="B151" s="101" t="s">
        <v>239</v>
      </c>
      <c r="C151" s="83" t="s">
        <v>379</v>
      </c>
      <c r="D151" s="85" t="s">
        <v>170</v>
      </c>
      <c r="E151" s="87">
        <v>190</v>
      </c>
      <c r="F151" s="121">
        <f>SUMPRODUCT(F152:F158,E152:E158)/E151</f>
        <v>0</v>
      </c>
      <c r="G151" s="122"/>
      <c r="H151" s="123">
        <f t="shared" si="46"/>
        <v>0</v>
      </c>
      <c r="I151" s="124">
        <f t="shared" si="47"/>
        <v>0</v>
      </c>
      <c r="J151" s="124">
        <f t="shared" si="48"/>
        <v>0</v>
      </c>
      <c r="K151" s="124">
        <f t="shared" si="49"/>
        <v>0</v>
      </c>
    </row>
    <row r="152" spans="1:11" s="67" customFormat="1" hidden="1" outlineLevel="2" x14ac:dyDescent="0.25">
      <c r="A152" s="18"/>
      <c r="B152" s="101" t="s">
        <v>240</v>
      </c>
      <c r="C152" s="94" t="s">
        <v>340</v>
      </c>
      <c r="D152" s="89" t="s">
        <v>170</v>
      </c>
      <c r="E152" s="97">
        <f>E159</f>
        <v>190</v>
      </c>
      <c r="F152" s="122"/>
      <c r="G152" s="121"/>
      <c r="H152" s="123"/>
      <c r="I152" s="124"/>
      <c r="J152" s="124"/>
      <c r="K152" s="124"/>
    </row>
    <row r="153" spans="1:11" s="67" customFormat="1" hidden="1" outlineLevel="2" x14ac:dyDescent="0.25">
      <c r="A153" s="18"/>
      <c r="B153" s="101" t="s">
        <v>341</v>
      </c>
      <c r="C153" s="94" t="s">
        <v>174</v>
      </c>
      <c r="D153" s="90" t="s">
        <v>172</v>
      </c>
      <c r="E153" s="97">
        <f>E152</f>
        <v>190</v>
      </c>
      <c r="F153" s="122"/>
      <c r="G153" s="121"/>
      <c r="H153" s="123"/>
      <c r="I153" s="124"/>
      <c r="J153" s="124"/>
      <c r="K153" s="124"/>
    </row>
    <row r="154" spans="1:11" s="67" customFormat="1" hidden="1" outlineLevel="2" x14ac:dyDescent="0.25">
      <c r="A154" s="18"/>
      <c r="B154" s="101" t="s">
        <v>342</v>
      </c>
      <c r="C154" s="94" t="s">
        <v>175</v>
      </c>
      <c r="D154" s="90" t="s">
        <v>172</v>
      </c>
      <c r="E154" s="97">
        <f>E153</f>
        <v>190</v>
      </c>
      <c r="F154" s="122"/>
      <c r="G154" s="121"/>
      <c r="H154" s="123"/>
      <c r="I154" s="124"/>
      <c r="J154" s="124"/>
      <c r="K154" s="124"/>
    </row>
    <row r="155" spans="1:11" s="67" customFormat="1" hidden="1" outlineLevel="2" x14ac:dyDescent="0.25">
      <c r="A155" s="18"/>
      <c r="B155" s="101" t="s">
        <v>343</v>
      </c>
      <c r="C155" s="94" t="s">
        <v>176</v>
      </c>
      <c r="D155" s="90" t="s">
        <v>172</v>
      </c>
      <c r="E155" s="97">
        <f>_xlfn.CEILING.MATH(E154/1000)</f>
        <v>1</v>
      </c>
      <c r="F155" s="122"/>
      <c r="G155" s="121"/>
      <c r="H155" s="123"/>
      <c r="I155" s="124"/>
      <c r="J155" s="124"/>
      <c r="K155" s="124"/>
    </row>
    <row r="156" spans="1:11" s="67" customFormat="1" hidden="1" outlineLevel="2" x14ac:dyDescent="0.25">
      <c r="A156" s="18"/>
      <c r="B156" s="101" t="s">
        <v>344</v>
      </c>
      <c r="C156" s="94" t="s">
        <v>177</v>
      </c>
      <c r="D156" s="90" t="s">
        <v>172</v>
      </c>
      <c r="E156" s="97">
        <f>_xlfn.CEILING.MATH(E152/10)</f>
        <v>19</v>
      </c>
      <c r="F156" s="122"/>
      <c r="G156" s="121"/>
      <c r="H156" s="123"/>
      <c r="I156" s="124"/>
      <c r="J156" s="124"/>
      <c r="K156" s="124"/>
    </row>
    <row r="157" spans="1:11" s="67" customFormat="1" hidden="1" outlineLevel="2" x14ac:dyDescent="0.25">
      <c r="A157" s="18"/>
      <c r="B157" s="101" t="s">
        <v>345</v>
      </c>
      <c r="C157" s="94" t="s">
        <v>178</v>
      </c>
      <c r="D157" s="90" t="s">
        <v>172</v>
      </c>
      <c r="E157" s="97">
        <f>_xlfn.CEILING.MATH(E152/10)</f>
        <v>19</v>
      </c>
      <c r="F157" s="122"/>
      <c r="G157" s="121"/>
      <c r="H157" s="123"/>
      <c r="I157" s="124"/>
      <c r="J157" s="124"/>
      <c r="K157" s="124"/>
    </row>
    <row r="158" spans="1:11" s="67" customFormat="1" hidden="1" outlineLevel="2" x14ac:dyDescent="0.25">
      <c r="A158" s="18"/>
      <c r="B158" s="101" t="s">
        <v>346</v>
      </c>
      <c r="C158" s="94" t="s">
        <v>179</v>
      </c>
      <c r="D158" s="90" t="s">
        <v>172</v>
      </c>
      <c r="E158" s="97">
        <f>_xlfn.CEILING.MATH(E152/3)</f>
        <v>64</v>
      </c>
      <c r="F158" s="122"/>
      <c r="G158" s="121"/>
      <c r="H158" s="123"/>
      <c r="I158" s="124"/>
      <c r="J158" s="124"/>
      <c r="K158" s="124"/>
    </row>
    <row r="159" spans="1:11" s="67" customFormat="1" hidden="1" outlineLevel="1" collapsed="1" x14ac:dyDescent="0.25">
      <c r="A159" s="18"/>
      <c r="B159" s="101" t="s">
        <v>241</v>
      </c>
      <c r="C159" s="83" t="s">
        <v>180</v>
      </c>
      <c r="D159" s="85" t="s">
        <v>170</v>
      </c>
      <c r="E159" s="87">
        <v>190</v>
      </c>
      <c r="F159" s="121">
        <f>F160*E160/E159</f>
        <v>0</v>
      </c>
      <c r="G159" s="122"/>
      <c r="H159" s="123">
        <f t="shared" si="46"/>
        <v>0</v>
      </c>
      <c r="I159" s="124">
        <f t="shared" si="47"/>
        <v>0</v>
      </c>
      <c r="J159" s="124">
        <f t="shared" si="48"/>
        <v>0</v>
      </c>
      <c r="K159" s="124">
        <f t="shared" si="49"/>
        <v>0</v>
      </c>
    </row>
    <row r="160" spans="1:11" s="67" customFormat="1" hidden="1" outlineLevel="2" x14ac:dyDescent="0.25">
      <c r="A160" s="18"/>
      <c r="B160" s="101" t="s">
        <v>242</v>
      </c>
      <c r="C160" s="84" t="s">
        <v>181</v>
      </c>
      <c r="D160" s="89" t="s">
        <v>170</v>
      </c>
      <c r="E160" s="88">
        <v>190</v>
      </c>
      <c r="F160" s="122"/>
      <c r="G160" s="121"/>
      <c r="H160" s="123"/>
      <c r="I160" s="124"/>
      <c r="J160" s="124"/>
      <c r="K160" s="124"/>
    </row>
    <row r="161" spans="1:11" s="67" customFormat="1" hidden="1" outlineLevel="1" collapsed="1" x14ac:dyDescent="0.25">
      <c r="A161" s="18"/>
      <c r="B161" s="101" t="s">
        <v>241</v>
      </c>
      <c r="C161" s="83" t="s">
        <v>383</v>
      </c>
      <c r="D161" s="85" t="s">
        <v>170</v>
      </c>
      <c r="E161" s="87">
        <v>420</v>
      </c>
      <c r="F161" s="121">
        <f>SUMPRODUCT(F162:F163,E162:E163)/E161</f>
        <v>0</v>
      </c>
      <c r="G161" s="122"/>
      <c r="H161" s="123">
        <f t="shared" si="46"/>
        <v>0</v>
      </c>
      <c r="I161" s="124">
        <f t="shared" si="47"/>
        <v>0</v>
      </c>
      <c r="J161" s="124">
        <f t="shared" si="48"/>
        <v>0</v>
      </c>
      <c r="K161" s="124">
        <f t="shared" si="49"/>
        <v>0</v>
      </c>
    </row>
    <row r="162" spans="1:11" s="67" customFormat="1" hidden="1" outlineLevel="2" x14ac:dyDescent="0.25">
      <c r="A162" s="18"/>
      <c r="B162" s="101" t="s">
        <v>243</v>
      </c>
      <c r="C162" s="94" t="s">
        <v>226</v>
      </c>
      <c r="D162" s="96" t="s">
        <v>170</v>
      </c>
      <c r="E162" s="87">
        <f>E164</f>
        <v>420</v>
      </c>
      <c r="F162" s="122"/>
      <c r="G162" s="121"/>
      <c r="H162" s="123"/>
      <c r="I162" s="124"/>
      <c r="J162" s="124"/>
      <c r="K162" s="124"/>
    </row>
    <row r="163" spans="1:11" s="67" customFormat="1" hidden="1" outlineLevel="2" x14ac:dyDescent="0.25">
      <c r="A163" s="18"/>
      <c r="B163" s="101" t="s">
        <v>244</v>
      </c>
      <c r="C163" s="94" t="s">
        <v>185</v>
      </c>
      <c r="D163" s="90" t="s">
        <v>172</v>
      </c>
      <c r="E163" s="87">
        <f>E161*3</f>
        <v>1260</v>
      </c>
      <c r="F163" s="122"/>
      <c r="G163" s="121"/>
      <c r="H163" s="123"/>
      <c r="I163" s="124"/>
      <c r="J163" s="124"/>
      <c r="K163" s="124"/>
    </row>
    <row r="164" spans="1:11" s="67" customFormat="1" hidden="1" outlineLevel="1" collapsed="1" x14ac:dyDescent="0.25">
      <c r="A164" s="18"/>
      <c r="B164" s="101" t="s">
        <v>245</v>
      </c>
      <c r="C164" s="83" t="s">
        <v>180</v>
      </c>
      <c r="D164" s="85" t="s">
        <v>170</v>
      </c>
      <c r="E164" s="87">
        <v>420</v>
      </c>
      <c r="F164" s="121">
        <f>SUMPRODUCT(F165:F167,E165:E167)/E164</f>
        <v>0</v>
      </c>
      <c r="G164" s="122"/>
      <c r="H164" s="123">
        <f t="shared" si="46"/>
        <v>0</v>
      </c>
      <c r="I164" s="124">
        <f t="shared" si="47"/>
        <v>0</v>
      </c>
      <c r="J164" s="124">
        <f t="shared" si="48"/>
        <v>0</v>
      </c>
      <c r="K164" s="124">
        <f t="shared" si="49"/>
        <v>0</v>
      </c>
    </row>
    <row r="165" spans="1:11" s="67" customFormat="1" hidden="1" outlineLevel="2" x14ac:dyDescent="0.25">
      <c r="A165" s="18"/>
      <c r="B165" s="101" t="s">
        <v>300</v>
      </c>
      <c r="C165" s="84" t="s">
        <v>181</v>
      </c>
      <c r="D165" s="89" t="s">
        <v>170</v>
      </c>
      <c r="E165" s="88">
        <v>260</v>
      </c>
      <c r="F165" s="122"/>
      <c r="G165" s="121"/>
      <c r="H165" s="123"/>
      <c r="I165" s="124"/>
      <c r="J165" s="124"/>
      <c r="K165" s="124"/>
    </row>
    <row r="166" spans="1:11" s="67" customFormat="1" hidden="1" outlineLevel="2" x14ac:dyDescent="0.25">
      <c r="A166" s="18"/>
      <c r="B166" s="101" t="s">
        <v>301</v>
      </c>
      <c r="C166" s="84" t="s">
        <v>227</v>
      </c>
      <c r="D166" s="96" t="s">
        <v>170</v>
      </c>
      <c r="E166" s="88">
        <v>80</v>
      </c>
      <c r="F166" s="122"/>
      <c r="G166" s="121"/>
      <c r="H166" s="123"/>
      <c r="I166" s="124"/>
      <c r="J166" s="124"/>
      <c r="K166" s="124"/>
    </row>
    <row r="167" spans="1:11" s="67" customFormat="1" hidden="1" outlineLevel="2" x14ac:dyDescent="0.25">
      <c r="A167" s="18"/>
      <c r="B167" s="101" t="s">
        <v>347</v>
      </c>
      <c r="C167" s="84" t="s">
        <v>186</v>
      </c>
      <c r="D167" s="89" t="s">
        <v>170</v>
      </c>
      <c r="E167" s="88">
        <v>80</v>
      </c>
      <c r="F167" s="122"/>
      <c r="G167" s="121"/>
      <c r="H167" s="123"/>
      <c r="I167" s="124"/>
      <c r="J167" s="124"/>
      <c r="K167" s="124"/>
    </row>
    <row r="168" spans="1:11" s="67" customFormat="1" hidden="1" outlineLevel="1" collapsed="1" x14ac:dyDescent="0.25">
      <c r="A168" s="18"/>
      <c r="B168" s="101" t="s">
        <v>348</v>
      </c>
      <c r="C168" s="83" t="s">
        <v>189</v>
      </c>
      <c r="D168" s="85" t="s">
        <v>170</v>
      </c>
      <c r="E168" s="87">
        <f>SUM(E169:E169)</f>
        <v>75</v>
      </c>
      <c r="F168" s="121">
        <f>SUMPRODUCT(F169:F170,E169:E170)/E168</f>
        <v>0</v>
      </c>
      <c r="G168" s="122"/>
      <c r="H168" s="123">
        <f t="shared" si="46"/>
        <v>0</v>
      </c>
      <c r="I168" s="124">
        <f t="shared" si="47"/>
        <v>0</v>
      </c>
      <c r="J168" s="124">
        <f t="shared" si="48"/>
        <v>0</v>
      </c>
      <c r="K168" s="124">
        <f t="shared" si="49"/>
        <v>0</v>
      </c>
    </row>
    <row r="169" spans="1:11" s="67" customFormat="1" hidden="1" outlineLevel="2" x14ac:dyDescent="0.25">
      <c r="A169" s="18"/>
      <c r="B169" s="101" t="s">
        <v>349</v>
      </c>
      <c r="C169" s="84" t="s">
        <v>181</v>
      </c>
      <c r="D169" s="89" t="s">
        <v>170</v>
      </c>
      <c r="E169" s="88">
        <v>75</v>
      </c>
      <c r="F169" s="122"/>
      <c r="G169" s="121"/>
      <c r="H169" s="123"/>
      <c r="I169" s="124"/>
      <c r="J169" s="124"/>
      <c r="K169" s="124"/>
    </row>
    <row r="170" spans="1:11" s="67" customFormat="1" hidden="1" outlineLevel="2" x14ac:dyDescent="0.25">
      <c r="A170" s="18"/>
      <c r="B170" s="101" t="s">
        <v>350</v>
      </c>
      <c r="C170" s="94" t="s">
        <v>228</v>
      </c>
      <c r="D170" s="90" t="s">
        <v>172</v>
      </c>
      <c r="E170" s="87">
        <f>E168</f>
        <v>75</v>
      </c>
      <c r="F170" s="122"/>
      <c r="G170" s="121"/>
      <c r="H170" s="123"/>
      <c r="I170" s="124"/>
      <c r="J170" s="124"/>
      <c r="K170" s="124"/>
    </row>
    <row r="171" spans="1:11" s="67" customFormat="1" collapsed="1" x14ac:dyDescent="0.25">
      <c r="A171" s="32"/>
      <c r="B171" s="102" t="s">
        <v>59</v>
      </c>
      <c r="C171" s="64" t="s">
        <v>246</v>
      </c>
      <c r="D171" s="108"/>
      <c r="E171" s="109"/>
      <c r="F171" s="125"/>
      <c r="G171" s="125"/>
      <c r="H171" s="125"/>
      <c r="I171" s="120">
        <f>SUM(I172:I196)</f>
        <v>0</v>
      </c>
      <c r="J171" s="120">
        <f>SUM(J172:J196)</f>
        <v>0</v>
      </c>
      <c r="K171" s="120">
        <f>SUM(K172:K196)</f>
        <v>0</v>
      </c>
    </row>
    <row r="172" spans="1:11" s="67" customFormat="1" hidden="1" outlineLevel="1" x14ac:dyDescent="0.25">
      <c r="A172" s="18"/>
      <c r="B172" s="101" t="s">
        <v>63</v>
      </c>
      <c r="C172" s="82" t="s">
        <v>247</v>
      </c>
      <c r="D172" s="91" t="s">
        <v>172</v>
      </c>
      <c r="E172" s="88">
        <v>2</v>
      </c>
      <c r="F172" s="122"/>
      <c r="G172" s="122"/>
      <c r="H172" s="123">
        <f t="shared" ref="H172:H180" si="54">SUM(F172:G172)</f>
        <v>0</v>
      </c>
      <c r="I172" s="124">
        <f t="shared" ref="I172:I180" si="55">E172*F172</f>
        <v>0</v>
      </c>
      <c r="J172" s="124">
        <f t="shared" ref="J172:J180" si="56">G172*E172</f>
        <v>0</v>
      </c>
      <c r="K172" s="124">
        <f t="shared" ref="K172:K180" si="57">H172*E172</f>
        <v>0</v>
      </c>
    </row>
    <row r="173" spans="1:11" s="67" customFormat="1" hidden="1" outlineLevel="1" x14ac:dyDescent="0.25">
      <c r="A173" s="18"/>
      <c r="B173" s="101" t="s">
        <v>64</v>
      </c>
      <c r="C173" s="83" t="s">
        <v>248</v>
      </c>
      <c r="D173" s="91" t="s">
        <v>172</v>
      </c>
      <c r="E173" s="88">
        <v>228</v>
      </c>
      <c r="F173" s="122"/>
      <c r="G173" s="122"/>
      <c r="H173" s="123">
        <f t="shared" si="54"/>
        <v>0</v>
      </c>
      <c r="I173" s="124">
        <f t="shared" si="55"/>
        <v>0</v>
      </c>
      <c r="J173" s="124">
        <f t="shared" si="56"/>
        <v>0</v>
      </c>
      <c r="K173" s="124">
        <f t="shared" si="57"/>
        <v>0</v>
      </c>
    </row>
    <row r="174" spans="1:11" s="67" customFormat="1" hidden="1" outlineLevel="1" x14ac:dyDescent="0.25">
      <c r="A174" s="18"/>
      <c r="B174" s="101" t="s">
        <v>65</v>
      </c>
      <c r="C174" s="83" t="s">
        <v>249</v>
      </c>
      <c r="D174" s="91" t="s">
        <v>172</v>
      </c>
      <c r="E174" s="88">
        <v>1</v>
      </c>
      <c r="F174" s="122"/>
      <c r="G174" s="122"/>
      <c r="H174" s="123">
        <f t="shared" si="54"/>
        <v>0</v>
      </c>
      <c r="I174" s="124">
        <f t="shared" si="55"/>
        <v>0</v>
      </c>
      <c r="J174" s="124">
        <f t="shared" si="56"/>
        <v>0</v>
      </c>
      <c r="K174" s="124">
        <f t="shared" si="57"/>
        <v>0</v>
      </c>
    </row>
    <row r="175" spans="1:11" s="67" customFormat="1" hidden="1" outlineLevel="1" x14ac:dyDescent="0.25">
      <c r="A175" s="18"/>
      <c r="B175" s="101" t="s">
        <v>66</v>
      </c>
      <c r="C175" s="83" t="s">
        <v>217</v>
      </c>
      <c r="D175" s="91" t="s">
        <v>172</v>
      </c>
      <c r="E175" s="88">
        <v>2</v>
      </c>
      <c r="F175" s="122"/>
      <c r="G175" s="122"/>
      <c r="H175" s="123">
        <f t="shared" si="54"/>
        <v>0</v>
      </c>
      <c r="I175" s="124">
        <f t="shared" si="55"/>
        <v>0</v>
      </c>
      <c r="J175" s="124">
        <f t="shared" si="56"/>
        <v>0</v>
      </c>
      <c r="K175" s="124">
        <f t="shared" si="57"/>
        <v>0</v>
      </c>
    </row>
    <row r="176" spans="1:11" s="67" customFormat="1" hidden="1" outlineLevel="1" x14ac:dyDescent="0.25">
      <c r="A176" s="18"/>
      <c r="B176" s="101" t="s">
        <v>67</v>
      </c>
      <c r="C176" s="93" t="s">
        <v>218</v>
      </c>
      <c r="D176" s="85" t="s">
        <v>172</v>
      </c>
      <c r="E176" s="87">
        <v>4</v>
      </c>
      <c r="F176" s="122"/>
      <c r="G176" s="122"/>
      <c r="H176" s="123">
        <f t="shared" si="54"/>
        <v>0</v>
      </c>
      <c r="I176" s="124">
        <f t="shared" si="55"/>
        <v>0</v>
      </c>
      <c r="J176" s="124">
        <f t="shared" si="56"/>
        <v>0</v>
      </c>
      <c r="K176" s="124">
        <f t="shared" si="57"/>
        <v>0</v>
      </c>
    </row>
    <row r="177" spans="1:11" s="67" customFormat="1" hidden="1" outlineLevel="1" x14ac:dyDescent="0.25">
      <c r="A177" s="18"/>
      <c r="B177" s="101" t="s">
        <v>92</v>
      </c>
      <c r="C177" s="83" t="s">
        <v>219</v>
      </c>
      <c r="D177" s="91" t="s">
        <v>172</v>
      </c>
      <c r="E177" s="88">
        <v>1</v>
      </c>
      <c r="F177" s="122"/>
      <c r="G177" s="122"/>
      <c r="H177" s="123">
        <f t="shared" si="54"/>
        <v>0</v>
      </c>
      <c r="I177" s="124">
        <f t="shared" si="55"/>
        <v>0</v>
      </c>
      <c r="J177" s="124">
        <f t="shared" si="56"/>
        <v>0</v>
      </c>
      <c r="K177" s="124">
        <f t="shared" si="57"/>
        <v>0</v>
      </c>
    </row>
    <row r="178" spans="1:11" s="67" customFormat="1" hidden="1" outlineLevel="1" x14ac:dyDescent="0.25">
      <c r="A178" s="18"/>
      <c r="B178" s="101" t="s">
        <v>252</v>
      </c>
      <c r="C178" s="100" t="s">
        <v>250</v>
      </c>
      <c r="D178" s="85" t="s">
        <v>98</v>
      </c>
      <c r="E178" s="87">
        <v>2</v>
      </c>
      <c r="F178" s="122"/>
      <c r="G178" s="122"/>
      <c r="H178" s="123">
        <f t="shared" si="54"/>
        <v>0</v>
      </c>
      <c r="I178" s="124">
        <f t="shared" si="55"/>
        <v>0</v>
      </c>
      <c r="J178" s="124">
        <f t="shared" si="56"/>
        <v>0</v>
      </c>
      <c r="K178" s="124">
        <f t="shared" si="57"/>
        <v>0</v>
      </c>
    </row>
    <row r="179" spans="1:11" s="67" customFormat="1" hidden="1" outlineLevel="1" x14ac:dyDescent="0.25">
      <c r="A179" s="18"/>
      <c r="B179" s="101" t="s">
        <v>253</v>
      </c>
      <c r="C179" s="100" t="s">
        <v>251</v>
      </c>
      <c r="D179" s="85" t="s">
        <v>98</v>
      </c>
      <c r="E179" s="87">
        <f>E178*3</f>
        <v>6</v>
      </c>
      <c r="F179" s="122"/>
      <c r="G179" s="122"/>
      <c r="H179" s="123">
        <f t="shared" si="54"/>
        <v>0</v>
      </c>
      <c r="I179" s="124">
        <f t="shared" si="55"/>
        <v>0</v>
      </c>
      <c r="J179" s="124">
        <f t="shared" si="56"/>
        <v>0</v>
      </c>
      <c r="K179" s="124">
        <f t="shared" si="57"/>
        <v>0</v>
      </c>
    </row>
    <row r="180" spans="1:11" s="67" customFormat="1" hidden="1" outlineLevel="1" collapsed="1" x14ac:dyDescent="0.25">
      <c r="A180" s="18"/>
      <c r="B180" s="101" t="s">
        <v>254</v>
      </c>
      <c r="C180" s="83" t="s">
        <v>379</v>
      </c>
      <c r="D180" s="85" t="s">
        <v>170</v>
      </c>
      <c r="E180" s="87">
        <f>E181</f>
        <v>240</v>
      </c>
      <c r="F180" s="121">
        <f>SUMPRODUCT(F181:F183,E181:E183)/E180</f>
        <v>0</v>
      </c>
      <c r="G180" s="122"/>
      <c r="H180" s="123">
        <f t="shared" si="54"/>
        <v>0</v>
      </c>
      <c r="I180" s="124">
        <f t="shared" si="55"/>
        <v>0</v>
      </c>
      <c r="J180" s="124">
        <f t="shared" si="56"/>
        <v>0</v>
      </c>
      <c r="K180" s="124">
        <f t="shared" si="57"/>
        <v>0</v>
      </c>
    </row>
    <row r="181" spans="1:11" s="67" customFormat="1" hidden="1" outlineLevel="2" x14ac:dyDescent="0.25">
      <c r="A181" s="18"/>
      <c r="B181" s="101" t="s">
        <v>255</v>
      </c>
      <c r="C181" s="94" t="s">
        <v>336</v>
      </c>
      <c r="D181" s="89" t="s">
        <v>170</v>
      </c>
      <c r="E181" s="87">
        <f>E188</f>
        <v>240</v>
      </c>
      <c r="F181" s="122"/>
      <c r="G181" s="121"/>
      <c r="H181" s="123"/>
      <c r="I181" s="124"/>
      <c r="J181" s="124"/>
      <c r="K181" s="124"/>
    </row>
    <row r="182" spans="1:11" s="67" customFormat="1" hidden="1" outlineLevel="2" x14ac:dyDescent="0.25">
      <c r="A182" s="18"/>
      <c r="B182" s="101" t="s">
        <v>257</v>
      </c>
      <c r="C182" s="94" t="s">
        <v>174</v>
      </c>
      <c r="D182" s="90" t="s">
        <v>172</v>
      </c>
      <c r="E182" s="87">
        <f>E181</f>
        <v>240</v>
      </c>
      <c r="F182" s="122"/>
      <c r="G182" s="121"/>
      <c r="H182" s="123"/>
      <c r="I182" s="124"/>
      <c r="J182" s="124"/>
      <c r="K182" s="124"/>
    </row>
    <row r="183" spans="1:11" s="67" customFormat="1" hidden="1" outlineLevel="2" x14ac:dyDescent="0.25">
      <c r="A183" s="18"/>
      <c r="B183" s="101" t="s">
        <v>259</v>
      </c>
      <c r="C183" s="94" t="s">
        <v>175</v>
      </c>
      <c r="D183" s="90" t="s">
        <v>172</v>
      </c>
      <c r="E183" s="87">
        <f>E182</f>
        <v>240</v>
      </c>
      <c r="F183" s="122"/>
      <c r="G183" s="121"/>
      <c r="H183" s="123"/>
      <c r="I183" s="124"/>
      <c r="J183" s="124"/>
      <c r="K183" s="124"/>
    </row>
    <row r="184" spans="1:11" s="67" customFormat="1" hidden="1" outlineLevel="2" x14ac:dyDescent="0.25">
      <c r="A184" s="18"/>
      <c r="B184" s="101" t="s">
        <v>256</v>
      </c>
      <c r="C184" s="94" t="s">
        <v>176</v>
      </c>
      <c r="D184" s="90" t="s">
        <v>172</v>
      </c>
      <c r="E184" s="87">
        <f>_xlfn.CEILING.MATH(E183/1000)</f>
        <v>1</v>
      </c>
      <c r="F184" s="122"/>
      <c r="G184" s="121"/>
      <c r="H184" s="123"/>
      <c r="I184" s="124"/>
      <c r="J184" s="124"/>
      <c r="K184" s="124"/>
    </row>
    <row r="185" spans="1:11" s="67" customFormat="1" hidden="1" outlineLevel="2" x14ac:dyDescent="0.25">
      <c r="A185" s="18"/>
      <c r="B185" s="101" t="s">
        <v>258</v>
      </c>
      <c r="C185" s="94" t="s">
        <v>177</v>
      </c>
      <c r="D185" s="90" t="s">
        <v>172</v>
      </c>
      <c r="E185" s="87">
        <f>_xlfn.CEILING.MATH(E181/10)</f>
        <v>24</v>
      </c>
      <c r="F185" s="122"/>
      <c r="G185" s="121"/>
      <c r="H185" s="123"/>
      <c r="I185" s="124"/>
      <c r="J185" s="124"/>
      <c r="K185" s="124"/>
    </row>
    <row r="186" spans="1:11" s="67" customFormat="1" hidden="1" outlineLevel="2" x14ac:dyDescent="0.25">
      <c r="A186" s="18"/>
      <c r="B186" s="101" t="s">
        <v>260</v>
      </c>
      <c r="C186" s="94" t="s">
        <v>178</v>
      </c>
      <c r="D186" s="90" t="s">
        <v>172</v>
      </c>
      <c r="E186" s="87">
        <f>_xlfn.CEILING.MATH(E181/10)</f>
        <v>24</v>
      </c>
      <c r="F186" s="122"/>
      <c r="G186" s="121"/>
      <c r="H186" s="123"/>
      <c r="I186" s="124"/>
      <c r="J186" s="124"/>
      <c r="K186" s="124"/>
    </row>
    <row r="187" spans="1:11" s="67" customFormat="1" hidden="1" outlineLevel="2" x14ac:dyDescent="0.25">
      <c r="A187" s="18"/>
      <c r="B187" s="101" t="s">
        <v>261</v>
      </c>
      <c r="C187" s="94" t="s">
        <v>179</v>
      </c>
      <c r="D187" s="90" t="s">
        <v>172</v>
      </c>
      <c r="E187" s="87">
        <f>_xlfn.CEILING.MATH(E181/3)</f>
        <v>80</v>
      </c>
      <c r="F187" s="122"/>
      <c r="G187" s="121"/>
      <c r="H187" s="123"/>
      <c r="I187" s="124"/>
      <c r="J187" s="124"/>
      <c r="K187" s="124"/>
    </row>
    <row r="188" spans="1:11" s="67" customFormat="1" hidden="1" outlineLevel="1" collapsed="1" x14ac:dyDescent="0.25">
      <c r="A188" s="18"/>
      <c r="B188" s="101" t="s">
        <v>262</v>
      </c>
      <c r="C188" s="83" t="s">
        <v>180</v>
      </c>
      <c r="D188" s="85" t="s">
        <v>170</v>
      </c>
      <c r="E188" s="87">
        <f>SUM(E189:E190)</f>
        <v>240</v>
      </c>
      <c r="F188" s="121">
        <f>SUMPRODUCT(F189:F190,E189:E190)/E188</f>
        <v>0</v>
      </c>
      <c r="G188" s="122"/>
      <c r="H188" s="123">
        <f t="shared" ref="H188" si="58">SUM(F188:G188)</f>
        <v>0</v>
      </c>
      <c r="I188" s="124">
        <f t="shared" ref="I188" si="59">E188*F188</f>
        <v>0</v>
      </c>
      <c r="J188" s="124">
        <f t="shared" ref="J188" si="60">G188*E188</f>
        <v>0</v>
      </c>
      <c r="K188" s="124">
        <f t="shared" ref="K188" si="61">H188*E188</f>
        <v>0</v>
      </c>
    </row>
    <row r="189" spans="1:11" s="67" customFormat="1" hidden="1" outlineLevel="2" x14ac:dyDescent="0.25">
      <c r="A189" s="18"/>
      <c r="B189" s="101" t="s">
        <v>263</v>
      </c>
      <c r="C189" s="84" t="s">
        <v>181</v>
      </c>
      <c r="D189" s="89" t="s">
        <v>170</v>
      </c>
      <c r="E189" s="88">
        <v>120</v>
      </c>
      <c r="F189" s="122"/>
      <c r="G189" s="121"/>
      <c r="H189" s="123"/>
      <c r="I189" s="124"/>
      <c r="J189" s="124"/>
      <c r="K189" s="124"/>
    </row>
    <row r="190" spans="1:11" s="67" customFormat="1" hidden="1" outlineLevel="2" x14ac:dyDescent="0.25">
      <c r="A190" s="18"/>
      <c r="B190" s="101" t="s">
        <v>264</v>
      </c>
      <c r="C190" s="84" t="s">
        <v>186</v>
      </c>
      <c r="D190" s="89" t="s">
        <v>170</v>
      </c>
      <c r="E190" s="88">
        <v>120</v>
      </c>
      <c r="F190" s="122"/>
      <c r="G190" s="121"/>
      <c r="H190" s="123"/>
      <c r="I190" s="124"/>
      <c r="J190" s="124"/>
      <c r="K190" s="124"/>
    </row>
    <row r="191" spans="1:11" s="67" customFormat="1" hidden="1" outlineLevel="1" collapsed="1" x14ac:dyDescent="0.25">
      <c r="A191" s="18"/>
      <c r="B191" s="101" t="s">
        <v>265</v>
      </c>
      <c r="C191" s="83" t="s">
        <v>384</v>
      </c>
      <c r="D191" s="85" t="s">
        <v>170</v>
      </c>
      <c r="E191" s="87">
        <v>70</v>
      </c>
      <c r="F191" s="121">
        <f>SUMPRODUCT(F192:F193,E192:E193)/E191</f>
        <v>0</v>
      </c>
      <c r="G191" s="122"/>
      <c r="H191" s="123">
        <f t="shared" ref="H191" si="62">SUM(F191:G191)</f>
        <v>0</v>
      </c>
      <c r="I191" s="124">
        <f t="shared" ref="I191" si="63">E191*F191</f>
        <v>0</v>
      </c>
      <c r="J191" s="124">
        <f t="shared" ref="J191" si="64">G191*E191</f>
        <v>0</v>
      </c>
      <c r="K191" s="124">
        <f t="shared" ref="K191" si="65">H191*E191</f>
        <v>0</v>
      </c>
    </row>
    <row r="192" spans="1:11" s="67" customFormat="1" hidden="1" outlineLevel="2" x14ac:dyDescent="0.25">
      <c r="A192" s="18"/>
      <c r="B192" s="101" t="s">
        <v>266</v>
      </c>
      <c r="C192" s="94" t="s">
        <v>184</v>
      </c>
      <c r="D192" s="89" t="s">
        <v>170</v>
      </c>
      <c r="E192" s="87">
        <f>E194</f>
        <v>70</v>
      </c>
      <c r="F192" s="122"/>
      <c r="G192" s="121"/>
      <c r="H192" s="123"/>
      <c r="I192" s="124"/>
      <c r="J192" s="124"/>
      <c r="K192" s="124"/>
    </row>
    <row r="193" spans="1:11" s="67" customFormat="1" hidden="1" outlineLevel="2" x14ac:dyDescent="0.25">
      <c r="A193" s="18"/>
      <c r="B193" s="101" t="s">
        <v>267</v>
      </c>
      <c r="C193" s="94" t="s">
        <v>185</v>
      </c>
      <c r="D193" s="90" t="s">
        <v>172</v>
      </c>
      <c r="E193" s="87">
        <f>E191*3</f>
        <v>210</v>
      </c>
      <c r="F193" s="122"/>
      <c r="G193" s="121"/>
      <c r="H193" s="123"/>
      <c r="I193" s="124"/>
      <c r="J193" s="124"/>
      <c r="K193" s="124"/>
    </row>
    <row r="194" spans="1:11" s="67" customFormat="1" hidden="1" outlineLevel="1" collapsed="1" x14ac:dyDescent="0.25">
      <c r="A194" s="18"/>
      <c r="B194" s="101" t="s">
        <v>268</v>
      </c>
      <c r="C194" s="83" t="s">
        <v>180</v>
      </c>
      <c r="D194" s="85" t="s">
        <v>170</v>
      </c>
      <c r="E194" s="87">
        <v>70</v>
      </c>
      <c r="F194" s="121">
        <f>SUMPRODUCT(F195:F196,E195:E196)/E194</f>
        <v>0</v>
      </c>
      <c r="G194" s="122"/>
      <c r="H194" s="123">
        <f t="shared" ref="H194" si="66">SUM(F194:G194)</f>
        <v>0</v>
      </c>
      <c r="I194" s="124">
        <f t="shared" ref="I194" si="67">E194*F194</f>
        <v>0</v>
      </c>
      <c r="J194" s="124">
        <f t="shared" ref="J194" si="68">G194*E194</f>
        <v>0</v>
      </c>
      <c r="K194" s="124">
        <f t="shared" ref="K194" si="69">H194*E194</f>
        <v>0</v>
      </c>
    </row>
    <row r="195" spans="1:11" s="67" customFormat="1" hidden="1" outlineLevel="2" x14ac:dyDescent="0.25">
      <c r="A195" s="18"/>
      <c r="B195" s="101" t="s">
        <v>269</v>
      </c>
      <c r="C195" s="84" t="s">
        <v>181</v>
      </c>
      <c r="D195" s="89" t="s">
        <v>170</v>
      </c>
      <c r="E195" s="88">
        <v>35</v>
      </c>
      <c r="F195" s="122"/>
      <c r="G195" s="121"/>
      <c r="H195" s="123"/>
      <c r="I195" s="124"/>
      <c r="J195" s="124"/>
      <c r="K195" s="124"/>
    </row>
    <row r="196" spans="1:11" s="67" customFormat="1" hidden="1" outlineLevel="2" x14ac:dyDescent="0.25">
      <c r="A196" s="18"/>
      <c r="B196" s="101" t="s">
        <v>270</v>
      </c>
      <c r="C196" s="84" t="s">
        <v>186</v>
      </c>
      <c r="D196" s="89" t="s">
        <v>170</v>
      </c>
      <c r="E196" s="88">
        <v>35</v>
      </c>
      <c r="F196" s="122"/>
      <c r="G196" s="121"/>
      <c r="H196" s="123"/>
      <c r="I196" s="124"/>
      <c r="J196" s="124"/>
      <c r="K196" s="124"/>
    </row>
    <row r="197" spans="1:11" s="67" customFormat="1" collapsed="1" x14ac:dyDescent="0.25">
      <c r="A197" s="32"/>
      <c r="B197" s="102" t="s">
        <v>68</v>
      </c>
      <c r="C197" s="64" t="s">
        <v>271</v>
      </c>
      <c r="D197" s="108"/>
      <c r="E197" s="109"/>
      <c r="F197" s="125"/>
      <c r="G197" s="125"/>
      <c r="H197" s="125"/>
      <c r="I197" s="120">
        <f>SUM(I198:I229)</f>
        <v>0</v>
      </c>
      <c r="J197" s="120">
        <f>SUM(J198:J229)</f>
        <v>0</v>
      </c>
      <c r="K197" s="120">
        <f>SUM(K198:K229)</f>
        <v>0</v>
      </c>
    </row>
    <row r="198" spans="1:11" s="67" customFormat="1" hidden="1" outlineLevel="1" collapsed="1" x14ac:dyDescent="0.25">
      <c r="A198" s="18"/>
      <c r="B198" s="101" t="s">
        <v>86</v>
      </c>
      <c r="C198" s="82" t="s">
        <v>272</v>
      </c>
      <c r="D198" s="91" t="s">
        <v>172</v>
      </c>
      <c r="E198" s="88">
        <f>E199</f>
        <v>2</v>
      </c>
      <c r="F198" s="121">
        <f>SUMPRODUCT(F199:F205,E199:E205)/E198</f>
        <v>0</v>
      </c>
      <c r="G198" s="122"/>
      <c r="H198" s="123">
        <f t="shared" ref="H198" si="70">SUM(F198:G198)</f>
        <v>0</v>
      </c>
      <c r="I198" s="124">
        <f t="shared" ref="I198" si="71">E198*F198</f>
        <v>0</v>
      </c>
      <c r="J198" s="124">
        <f t="shared" ref="J198" si="72">G198*E198</f>
        <v>0</v>
      </c>
      <c r="K198" s="124">
        <f t="shared" ref="K198" si="73">H198*E198</f>
        <v>0</v>
      </c>
    </row>
    <row r="199" spans="1:11" s="67" customFormat="1" hidden="1" outlineLevel="2" x14ac:dyDescent="0.25">
      <c r="A199" s="18"/>
      <c r="B199" s="101" t="s">
        <v>282</v>
      </c>
      <c r="C199" s="84" t="s">
        <v>273</v>
      </c>
      <c r="D199" s="98" t="s">
        <v>172</v>
      </c>
      <c r="E199" s="88">
        <v>2</v>
      </c>
      <c r="F199" s="122"/>
      <c r="G199" s="121"/>
      <c r="H199" s="123"/>
      <c r="I199" s="124"/>
      <c r="J199" s="124"/>
      <c r="K199" s="124"/>
    </row>
    <row r="200" spans="1:11" s="67" customFormat="1" hidden="1" outlineLevel="2" x14ac:dyDescent="0.25">
      <c r="A200" s="18"/>
      <c r="B200" s="101" t="s">
        <v>283</v>
      </c>
      <c r="C200" s="84" t="s">
        <v>274</v>
      </c>
      <c r="D200" s="98" t="s">
        <v>172</v>
      </c>
      <c r="E200" s="88">
        <v>2</v>
      </c>
      <c r="F200" s="122"/>
      <c r="G200" s="121"/>
      <c r="H200" s="123"/>
      <c r="I200" s="124"/>
      <c r="J200" s="124"/>
      <c r="K200" s="124"/>
    </row>
    <row r="201" spans="1:11" s="67" customFormat="1" hidden="1" outlineLevel="2" x14ac:dyDescent="0.25">
      <c r="A201" s="18"/>
      <c r="B201" s="101" t="s">
        <v>284</v>
      </c>
      <c r="C201" s="84" t="s">
        <v>275</v>
      </c>
      <c r="D201" s="98" t="s">
        <v>172</v>
      </c>
      <c r="E201" s="88">
        <v>2</v>
      </c>
      <c r="F201" s="122"/>
      <c r="G201" s="121"/>
      <c r="H201" s="123"/>
      <c r="I201" s="124"/>
      <c r="J201" s="124"/>
      <c r="K201" s="124"/>
    </row>
    <row r="202" spans="1:11" s="67" customFormat="1" hidden="1" outlineLevel="2" x14ac:dyDescent="0.25">
      <c r="A202" s="18"/>
      <c r="B202" s="101" t="s">
        <v>285</v>
      </c>
      <c r="C202" s="84" t="s">
        <v>276</v>
      </c>
      <c r="D202" s="98" t="s">
        <v>172</v>
      </c>
      <c r="E202" s="88">
        <v>2</v>
      </c>
      <c r="F202" s="122"/>
      <c r="G202" s="121"/>
      <c r="H202" s="123"/>
      <c r="I202" s="124"/>
      <c r="J202" s="124"/>
      <c r="K202" s="124"/>
    </row>
    <row r="203" spans="1:11" s="67" customFormat="1" hidden="1" outlineLevel="2" x14ac:dyDescent="0.25">
      <c r="A203" s="18"/>
      <c r="B203" s="101" t="s">
        <v>286</v>
      </c>
      <c r="C203" s="84" t="s">
        <v>277</v>
      </c>
      <c r="D203" s="98" t="s">
        <v>172</v>
      </c>
      <c r="E203" s="88">
        <v>2</v>
      </c>
      <c r="F203" s="122"/>
      <c r="G203" s="121"/>
      <c r="H203" s="123"/>
      <c r="I203" s="124"/>
      <c r="J203" s="124"/>
      <c r="K203" s="124"/>
    </row>
    <row r="204" spans="1:11" s="67" customFormat="1" hidden="1" outlineLevel="2" x14ac:dyDescent="0.25">
      <c r="A204" s="18"/>
      <c r="B204" s="101" t="s">
        <v>287</v>
      </c>
      <c r="C204" s="84" t="s">
        <v>278</v>
      </c>
      <c r="D204" s="98" t="s">
        <v>172</v>
      </c>
      <c r="E204" s="88">
        <v>2</v>
      </c>
      <c r="F204" s="122"/>
      <c r="G204" s="121"/>
      <c r="H204" s="123"/>
      <c r="I204" s="124"/>
      <c r="J204" s="124"/>
      <c r="K204" s="124"/>
    </row>
    <row r="205" spans="1:11" s="67" customFormat="1" hidden="1" outlineLevel="2" x14ac:dyDescent="0.25">
      <c r="A205" s="18"/>
      <c r="B205" s="101" t="s">
        <v>388</v>
      </c>
      <c r="C205" s="84" t="s">
        <v>389</v>
      </c>
      <c r="D205" s="98" t="s">
        <v>387</v>
      </c>
      <c r="E205" s="88">
        <v>2</v>
      </c>
      <c r="F205" s="122"/>
      <c r="G205" s="121"/>
      <c r="H205" s="123"/>
      <c r="I205" s="124"/>
      <c r="J205" s="124"/>
      <c r="K205" s="124"/>
    </row>
    <row r="206" spans="1:11" s="67" customFormat="1" hidden="1" outlineLevel="1" collapsed="1" x14ac:dyDescent="0.25">
      <c r="A206" s="18"/>
      <c r="B206" s="101" t="s">
        <v>87</v>
      </c>
      <c r="C206" s="83" t="s">
        <v>279</v>
      </c>
      <c r="D206" s="91" t="s">
        <v>172</v>
      </c>
      <c r="E206" s="88">
        <f>E207</f>
        <v>2</v>
      </c>
      <c r="F206" s="121">
        <f>SUMPRODUCT(F207:F208,E207:E208)/E206</f>
        <v>0</v>
      </c>
      <c r="G206" s="122"/>
      <c r="H206" s="123">
        <f t="shared" ref="H206" si="74">SUM(F206:G206)</f>
        <v>0</v>
      </c>
      <c r="I206" s="124">
        <f t="shared" ref="I206" si="75">E206*F206</f>
        <v>0</v>
      </c>
      <c r="J206" s="124">
        <f t="shared" ref="J206" si="76">G206*E206</f>
        <v>0</v>
      </c>
      <c r="K206" s="124">
        <f t="shared" ref="K206" si="77">H206*E206</f>
        <v>0</v>
      </c>
    </row>
    <row r="207" spans="1:11" s="67" customFormat="1" hidden="1" outlineLevel="2" x14ac:dyDescent="0.25">
      <c r="A207" s="18"/>
      <c r="B207" s="101" t="s">
        <v>288</v>
      </c>
      <c r="C207" s="84" t="s">
        <v>280</v>
      </c>
      <c r="D207" s="98" t="s">
        <v>172</v>
      </c>
      <c r="E207" s="88">
        <v>2</v>
      </c>
      <c r="F207" s="122"/>
      <c r="G207" s="121"/>
      <c r="H207" s="123"/>
      <c r="I207" s="124"/>
      <c r="J207" s="124"/>
      <c r="K207" s="124"/>
    </row>
    <row r="208" spans="1:11" s="67" customFormat="1" hidden="1" outlineLevel="2" x14ac:dyDescent="0.25">
      <c r="A208" s="18"/>
      <c r="B208" s="101" t="s">
        <v>289</v>
      </c>
      <c r="C208" s="84" t="s">
        <v>281</v>
      </c>
      <c r="D208" s="98" t="s">
        <v>172</v>
      </c>
      <c r="E208" s="88">
        <v>2</v>
      </c>
      <c r="F208" s="122"/>
      <c r="G208" s="121"/>
      <c r="H208" s="123"/>
      <c r="I208" s="124"/>
      <c r="J208" s="124"/>
      <c r="K208" s="124"/>
    </row>
    <row r="209" spans="1:11" s="67" customFormat="1" hidden="1" outlineLevel="1" x14ac:dyDescent="0.25">
      <c r="A209" s="18"/>
      <c r="B209" s="101" t="s">
        <v>88</v>
      </c>
      <c r="C209" s="83" t="s">
        <v>249</v>
      </c>
      <c r="D209" s="91" t="s">
        <v>172</v>
      </c>
      <c r="E209" s="88">
        <v>1</v>
      </c>
      <c r="F209" s="122"/>
      <c r="G209" s="121"/>
      <c r="H209" s="123"/>
      <c r="I209" s="124"/>
      <c r="J209" s="124"/>
      <c r="K209" s="124"/>
    </row>
    <row r="210" spans="1:11" s="67" customFormat="1" hidden="1" outlineLevel="1" x14ac:dyDescent="0.25">
      <c r="A210" s="18"/>
      <c r="B210" s="101" t="s">
        <v>89</v>
      </c>
      <c r="C210" s="83" t="s">
        <v>217</v>
      </c>
      <c r="D210" s="91" t="s">
        <v>172</v>
      </c>
      <c r="E210" s="88">
        <v>2</v>
      </c>
      <c r="F210" s="122"/>
      <c r="G210" s="121"/>
      <c r="H210" s="123"/>
      <c r="I210" s="124"/>
      <c r="J210" s="124"/>
      <c r="K210" s="124"/>
    </row>
    <row r="211" spans="1:11" s="67" customFormat="1" hidden="1" outlineLevel="1" x14ac:dyDescent="0.25">
      <c r="A211" s="18"/>
      <c r="B211" s="101" t="s">
        <v>290</v>
      </c>
      <c r="C211" s="93" t="s">
        <v>218</v>
      </c>
      <c r="D211" s="85" t="s">
        <v>172</v>
      </c>
      <c r="E211" s="87">
        <v>4</v>
      </c>
      <c r="F211" s="122"/>
      <c r="G211" s="121"/>
      <c r="H211" s="123"/>
      <c r="I211" s="124"/>
      <c r="J211" s="124"/>
      <c r="K211" s="124"/>
    </row>
    <row r="212" spans="1:11" s="67" customFormat="1" ht="31.5" hidden="1" outlineLevel="1" x14ac:dyDescent="0.25">
      <c r="A212" s="18"/>
      <c r="B212" s="101" t="s">
        <v>291</v>
      </c>
      <c r="C212" s="82" t="s">
        <v>205</v>
      </c>
      <c r="D212" s="104" t="s">
        <v>170</v>
      </c>
      <c r="E212" s="87">
        <v>30</v>
      </c>
      <c r="F212" s="122"/>
      <c r="G212" s="121"/>
      <c r="H212" s="123"/>
      <c r="I212" s="124"/>
      <c r="J212" s="124"/>
      <c r="K212" s="124"/>
    </row>
    <row r="213" spans="1:11" s="67" customFormat="1" hidden="1" outlineLevel="1" collapsed="1" x14ac:dyDescent="0.25">
      <c r="A213" s="18"/>
      <c r="B213" s="101" t="s">
        <v>292</v>
      </c>
      <c r="C213" s="83" t="s">
        <v>207</v>
      </c>
      <c r="D213" s="85" t="s">
        <v>170</v>
      </c>
      <c r="E213" s="87">
        <v>30</v>
      </c>
      <c r="F213" s="121">
        <f>F214*E214/E213</f>
        <v>0</v>
      </c>
      <c r="G213" s="122"/>
      <c r="H213" s="123">
        <f t="shared" ref="H213" si="78">SUM(F213:G213)</f>
        <v>0</v>
      </c>
      <c r="I213" s="124">
        <f t="shared" ref="I213" si="79">E213*F213</f>
        <v>0</v>
      </c>
      <c r="J213" s="124">
        <f t="shared" ref="J213" si="80">G213*E213</f>
        <v>0</v>
      </c>
      <c r="K213" s="124">
        <f t="shared" ref="K213" si="81">H213*E213</f>
        <v>0</v>
      </c>
    </row>
    <row r="214" spans="1:11" s="67" customFormat="1" hidden="1" outlineLevel="2" x14ac:dyDescent="0.25">
      <c r="A214" s="18"/>
      <c r="B214" s="101" t="s">
        <v>302</v>
      </c>
      <c r="C214" s="84" t="s">
        <v>181</v>
      </c>
      <c r="D214" s="89" t="s">
        <v>170</v>
      </c>
      <c r="E214" s="88">
        <v>30</v>
      </c>
      <c r="F214" s="122"/>
      <c r="G214" s="121"/>
      <c r="H214" s="123"/>
      <c r="I214" s="124"/>
      <c r="J214" s="124"/>
      <c r="K214" s="124"/>
    </row>
    <row r="215" spans="1:11" s="67" customFormat="1" hidden="1" outlineLevel="1" collapsed="1" x14ac:dyDescent="0.25">
      <c r="A215" s="18"/>
      <c r="B215" s="101" t="s">
        <v>293</v>
      </c>
      <c r="C215" s="83" t="s">
        <v>379</v>
      </c>
      <c r="D215" s="85" t="s">
        <v>170</v>
      </c>
      <c r="E215" s="87">
        <v>1250</v>
      </c>
      <c r="F215" s="121">
        <f>SUMPRODUCT(F216:F222,E216:E222)/E215</f>
        <v>0</v>
      </c>
      <c r="G215" s="122"/>
      <c r="H215" s="123">
        <f t="shared" ref="H215" si="82">SUM(F215:G215)</f>
        <v>0</v>
      </c>
      <c r="I215" s="124">
        <f t="shared" ref="I215" si="83">E215*F215</f>
        <v>0</v>
      </c>
      <c r="J215" s="124">
        <f t="shared" ref="J215" si="84">G215*E215</f>
        <v>0</v>
      </c>
      <c r="K215" s="124">
        <f t="shared" ref="K215" si="85">H215*E215</f>
        <v>0</v>
      </c>
    </row>
    <row r="216" spans="1:11" s="67" customFormat="1" hidden="1" outlineLevel="2" x14ac:dyDescent="0.25">
      <c r="A216" s="18"/>
      <c r="B216" s="101" t="s">
        <v>303</v>
      </c>
      <c r="C216" s="94" t="s">
        <v>173</v>
      </c>
      <c r="D216" s="89" t="s">
        <v>170</v>
      </c>
      <c r="E216" s="87">
        <v>1250</v>
      </c>
      <c r="F216" s="122"/>
      <c r="G216" s="121"/>
      <c r="H216" s="123"/>
      <c r="I216" s="124"/>
      <c r="J216" s="124"/>
      <c r="K216" s="124"/>
    </row>
    <row r="217" spans="1:11" s="67" customFormat="1" hidden="1" outlineLevel="2" x14ac:dyDescent="0.25">
      <c r="A217" s="18"/>
      <c r="B217" s="101" t="s">
        <v>304</v>
      </c>
      <c r="C217" s="94" t="s">
        <v>174</v>
      </c>
      <c r="D217" s="90" t="s">
        <v>172</v>
      </c>
      <c r="E217" s="87">
        <f>E216</f>
        <v>1250</v>
      </c>
      <c r="F217" s="122"/>
      <c r="G217" s="121"/>
      <c r="H217" s="123"/>
      <c r="I217" s="124"/>
      <c r="J217" s="124"/>
      <c r="K217" s="124"/>
    </row>
    <row r="218" spans="1:11" s="67" customFormat="1" hidden="1" outlineLevel="2" x14ac:dyDescent="0.25">
      <c r="A218" s="18"/>
      <c r="B218" s="101" t="s">
        <v>305</v>
      </c>
      <c r="C218" s="94" t="s">
        <v>175</v>
      </c>
      <c r="D218" s="90" t="s">
        <v>172</v>
      </c>
      <c r="E218" s="87">
        <f>E217</f>
        <v>1250</v>
      </c>
      <c r="F218" s="122"/>
      <c r="G218" s="121"/>
      <c r="H218" s="123"/>
      <c r="I218" s="124"/>
      <c r="J218" s="124"/>
      <c r="K218" s="124"/>
    </row>
    <row r="219" spans="1:11" s="67" customFormat="1" hidden="1" outlineLevel="2" x14ac:dyDescent="0.25">
      <c r="A219" s="18"/>
      <c r="B219" s="101" t="s">
        <v>355</v>
      </c>
      <c r="C219" s="94" t="s">
        <v>176</v>
      </c>
      <c r="D219" s="90" t="s">
        <v>172</v>
      </c>
      <c r="E219" s="87">
        <v>1</v>
      </c>
      <c r="F219" s="122"/>
      <c r="G219" s="121"/>
      <c r="H219" s="123"/>
      <c r="I219" s="124"/>
      <c r="J219" s="124"/>
      <c r="K219" s="124"/>
    </row>
    <row r="220" spans="1:11" s="67" customFormat="1" hidden="1" outlineLevel="2" x14ac:dyDescent="0.25">
      <c r="A220" s="18"/>
      <c r="B220" s="101" t="s">
        <v>356</v>
      </c>
      <c r="C220" s="94" t="s">
        <v>177</v>
      </c>
      <c r="D220" s="90" t="s">
        <v>172</v>
      </c>
      <c r="E220" s="87">
        <f>_xlfn.CEILING.MATH(E216/10)</f>
        <v>125</v>
      </c>
      <c r="F220" s="122"/>
      <c r="G220" s="121"/>
      <c r="H220" s="123"/>
      <c r="I220" s="124"/>
      <c r="J220" s="124"/>
      <c r="K220" s="124"/>
    </row>
    <row r="221" spans="1:11" s="67" customFormat="1" hidden="1" outlineLevel="2" x14ac:dyDescent="0.25">
      <c r="A221" s="18"/>
      <c r="B221" s="101" t="s">
        <v>357</v>
      </c>
      <c r="C221" s="94" t="s">
        <v>178</v>
      </c>
      <c r="D221" s="90" t="s">
        <v>172</v>
      </c>
      <c r="E221" s="87">
        <f>_xlfn.CEILING.MATH(E216/10)</f>
        <v>125</v>
      </c>
      <c r="F221" s="122"/>
      <c r="G221" s="121"/>
      <c r="H221" s="123"/>
      <c r="I221" s="124"/>
      <c r="J221" s="124"/>
      <c r="K221" s="124"/>
    </row>
    <row r="222" spans="1:11" s="67" customFormat="1" hidden="1" outlineLevel="2" x14ac:dyDescent="0.25">
      <c r="A222" s="18"/>
      <c r="B222" s="101" t="s">
        <v>358</v>
      </c>
      <c r="C222" s="94" t="s">
        <v>179</v>
      </c>
      <c r="D222" s="90" t="s">
        <v>172</v>
      </c>
      <c r="E222" s="87">
        <f>_xlfn.CEILING.MATH(E216/3)</f>
        <v>417</v>
      </c>
      <c r="F222" s="122"/>
      <c r="G222" s="121"/>
      <c r="H222" s="123"/>
      <c r="I222" s="124"/>
      <c r="J222" s="124"/>
      <c r="K222" s="124"/>
    </row>
    <row r="223" spans="1:11" s="67" customFormat="1" hidden="1" outlineLevel="1" collapsed="1" x14ac:dyDescent="0.25">
      <c r="A223" s="18"/>
      <c r="B223" s="101" t="s">
        <v>294</v>
      </c>
      <c r="C223" s="83" t="s">
        <v>180</v>
      </c>
      <c r="D223" s="85" t="s">
        <v>170</v>
      </c>
      <c r="E223" s="87">
        <v>1970</v>
      </c>
      <c r="F223" s="121">
        <f>SUMPRODUCT(F224:F226,E224:E226)/E223</f>
        <v>0</v>
      </c>
      <c r="G223" s="122"/>
      <c r="H223" s="123">
        <f t="shared" ref="H223" si="86">SUM(F223:G223)</f>
        <v>0</v>
      </c>
      <c r="I223" s="124">
        <f t="shared" ref="I223" si="87">E223*F223</f>
        <v>0</v>
      </c>
      <c r="J223" s="124">
        <f t="shared" ref="J223" si="88">G223*E223</f>
        <v>0</v>
      </c>
      <c r="K223" s="124">
        <f t="shared" ref="K223" si="89">H223*E223</f>
        <v>0</v>
      </c>
    </row>
    <row r="224" spans="1:11" s="67" customFormat="1" hidden="1" outlineLevel="2" x14ac:dyDescent="0.25">
      <c r="A224" s="18"/>
      <c r="B224" s="101" t="s">
        <v>295</v>
      </c>
      <c r="C224" s="84" t="s">
        <v>181</v>
      </c>
      <c r="D224" s="89" t="s">
        <v>170</v>
      </c>
      <c r="E224" s="88">
        <v>530</v>
      </c>
      <c r="F224" s="122"/>
      <c r="G224" s="121"/>
      <c r="H224" s="123"/>
      <c r="I224" s="124"/>
      <c r="J224" s="124"/>
      <c r="K224" s="124"/>
    </row>
    <row r="225" spans="1:15" s="67" customFormat="1" hidden="1" outlineLevel="2" x14ac:dyDescent="0.25">
      <c r="A225" s="18"/>
      <c r="B225" s="101" t="s">
        <v>306</v>
      </c>
      <c r="C225" s="84" t="s">
        <v>227</v>
      </c>
      <c r="D225" s="96" t="s">
        <v>170</v>
      </c>
      <c r="E225" s="88">
        <v>720</v>
      </c>
      <c r="F225" s="122"/>
      <c r="G225" s="121"/>
      <c r="H225" s="123"/>
      <c r="I225" s="124"/>
      <c r="J225" s="124"/>
      <c r="K225" s="124"/>
    </row>
    <row r="226" spans="1:15" s="67" customFormat="1" hidden="1" outlineLevel="2" x14ac:dyDescent="0.25">
      <c r="A226" s="18"/>
      <c r="B226" s="101" t="s">
        <v>351</v>
      </c>
      <c r="C226" s="84" t="s">
        <v>186</v>
      </c>
      <c r="D226" s="89" t="s">
        <v>170</v>
      </c>
      <c r="E226" s="88">
        <v>720</v>
      </c>
      <c r="F226" s="122"/>
      <c r="G226" s="121"/>
      <c r="H226" s="123"/>
      <c r="I226" s="124"/>
      <c r="J226" s="124"/>
      <c r="K226" s="124"/>
    </row>
    <row r="227" spans="1:15" s="67" customFormat="1" hidden="1" outlineLevel="1" collapsed="1" x14ac:dyDescent="0.25">
      <c r="A227" s="18"/>
      <c r="B227" s="101" t="s">
        <v>352</v>
      </c>
      <c r="C227" s="83" t="s">
        <v>189</v>
      </c>
      <c r="D227" s="85" t="s">
        <v>170</v>
      </c>
      <c r="E227" s="87">
        <v>470</v>
      </c>
      <c r="F227" s="121">
        <f>SUMPRODUCT(F228:F229,E228:E229)/E227</f>
        <v>0</v>
      </c>
      <c r="G227" s="122"/>
      <c r="H227" s="123">
        <f t="shared" ref="H227" si="90">SUM(F227:G227)</f>
        <v>0</v>
      </c>
      <c r="I227" s="124">
        <f t="shared" ref="I227" si="91">E227*F227</f>
        <v>0</v>
      </c>
      <c r="J227" s="124">
        <f t="shared" ref="J227" si="92">G227*E227</f>
        <v>0</v>
      </c>
      <c r="K227" s="124">
        <f t="shared" ref="K227" si="93">H227*E227</f>
        <v>0</v>
      </c>
    </row>
    <row r="228" spans="1:15" s="67" customFormat="1" hidden="1" outlineLevel="2" x14ac:dyDescent="0.25">
      <c r="A228" s="18"/>
      <c r="B228" s="101" t="s">
        <v>353</v>
      </c>
      <c r="C228" s="84" t="s">
        <v>181</v>
      </c>
      <c r="D228" s="89" t="s">
        <v>170</v>
      </c>
      <c r="E228" s="88">
        <v>470</v>
      </c>
      <c r="F228" s="122"/>
      <c r="G228" s="121"/>
      <c r="H228" s="123"/>
      <c r="I228" s="124"/>
      <c r="J228" s="124"/>
      <c r="K228" s="124"/>
    </row>
    <row r="229" spans="1:15" s="67" customFormat="1" hidden="1" outlineLevel="2" x14ac:dyDescent="0.25">
      <c r="A229" s="18"/>
      <c r="B229" s="101" t="s">
        <v>354</v>
      </c>
      <c r="C229" s="94" t="s">
        <v>190</v>
      </c>
      <c r="D229" s="90" t="s">
        <v>172</v>
      </c>
      <c r="E229" s="87">
        <f>E227</f>
        <v>470</v>
      </c>
      <c r="F229" s="122"/>
      <c r="G229" s="121"/>
      <c r="H229" s="123"/>
      <c r="I229" s="124"/>
      <c r="J229" s="124"/>
      <c r="K229" s="124"/>
    </row>
    <row r="230" spans="1:15" s="67" customFormat="1" x14ac:dyDescent="0.25">
      <c r="A230" s="32"/>
      <c r="B230" s="102" t="s">
        <v>390</v>
      </c>
      <c r="C230" s="64" t="s">
        <v>391</v>
      </c>
      <c r="D230" s="108" t="s">
        <v>386</v>
      </c>
      <c r="E230" s="109">
        <v>1</v>
      </c>
      <c r="F230" s="125"/>
      <c r="G230" s="125"/>
      <c r="H230" s="125">
        <f t="shared" ref="H230" si="94">SUM(F230:G230)</f>
        <v>0</v>
      </c>
      <c r="I230" s="120">
        <f t="shared" ref="I230" si="95">E230*F230</f>
        <v>0</v>
      </c>
      <c r="J230" s="120">
        <f t="shared" ref="J230" si="96">G230*E230</f>
        <v>0</v>
      </c>
      <c r="K230" s="120">
        <f t="shared" ref="K230" si="97">H230*E230</f>
        <v>0</v>
      </c>
    </row>
    <row r="231" spans="1:15" s="35" customFormat="1" x14ac:dyDescent="0.25">
      <c r="A231" s="92"/>
      <c r="B231" s="18"/>
      <c r="C231" s="79" t="s">
        <v>70</v>
      </c>
      <c r="D231" s="105"/>
      <c r="E231" s="106"/>
      <c r="F231" s="124"/>
      <c r="G231" s="124"/>
      <c r="H231" s="123"/>
      <c r="I231" s="126">
        <f>SUM(I19,I32,I109,I132,I171,I197,I230)</f>
        <v>0</v>
      </c>
      <c r="J231" s="126">
        <f t="shared" ref="J231:K231" si="98">SUM(J19,J32,J109,J132,J171,J197,J230)</f>
        <v>0</v>
      </c>
      <c r="K231" s="126">
        <f t="shared" si="98"/>
        <v>0</v>
      </c>
    </row>
    <row r="232" spans="1:15" s="35" customFormat="1" x14ac:dyDescent="0.25">
      <c r="A232" s="92"/>
      <c r="B232" s="18"/>
      <c r="C232" s="79" t="s">
        <v>69</v>
      </c>
      <c r="D232" s="105"/>
      <c r="E232" s="106"/>
      <c r="F232" s="124"/>
      <c r="G232" s="124"/>
      <c r="H232" s="123"/>
      <c r="I232" s="126"/>
      <c r="J232" s="126"/>
      <c r="K232" s="124">
        <f>ROUND(K231*20/120,2)</f>
        <v>0</v>
      </c>
    </row>
    <row r="233" spans="1:15" s="28" customFormat="1" x14ac:dyDescent="0.25">
      <c r="A233" s="162"/>
      <c r="B233" s="155" t="s">
        <v>296</v>
      </c>
      <c r="C233" s="156"/>
      <c r="D233" s="156"/>
      <c r="E233" s="156"/>
      <c r="F233" s="156"/>
      <c r="G233" s="156"/>
      <c r="H233" s="156"/>
      <c r="I233" s="156"/>
      <c r="J233" s="156"/>
      <c r="K233" s="156"/>
      <c r="N233" s="29"/>
      <c r="O233" s="29"/>
    </row>
    <row r="234" spans="1:15" x14ac:dyDescent="0.25">
      <c r="A234" s="163"/>
      <c r="B234" s="127" t="s">
        <v>17</v>
      </c>
      <c r="C234" s="128"/>
      <c r="D234" s="128"/>
      <c r="E234" s="128"/>
      <c r="F234" s="128"/>
      <c r="G234" s="128"/>
      <c r="H234" s="128"/>
      <c r="I234" s="128"/>
      <c r="J234" s="128"/>
      <c r="K234" s="128"/>
      <c r="N234" s="2"/>
      <c r="O234" s="2"/>
    </row>
    <row r="235" spans="1:15" ht="32.25" customHeight="1" x14ac:dyDescent="0.25">
      <c r="A235" s="163"/>
      <c r="B235" s="127" t="s">
        <v>19</v>
      </c>
      <c r="C235" s="128"/>
      <c r="D235" s="128"/>
      <c r="E235" s="128"/>
      <c r="F235" s="128"/>
      <c r="G235" s="128"/>
      <c r="H235" s="128"/>
      <c r="I235" s="128"/>
      <c r="J235" s="128"/>
      <c r="K235" s="128"/>
      <c r="N235" s="2"/>
      <c r="O235" s="2"/>
    </row>
    <row r="236" spans="1:15" ht="33.75" customHeight="1" x14ac:dyDescent="0.25">
      <c r="A236" s="163"/>
      <c r="B236" s="127" t="s">
        <v>20</v>
      </c>
      <c r="C236" s="128"/>
      <c r="D236" s="128"/>
      <c r="E236" s="128"/>
      <c r="F236" s="128"/>
      <c r="G236" s="128"/>
      <c r="H236" s="128"/>
      <c r="I236" s="128"/>
      <c r="J236" s="128"/>
      <c r="K236" s="128"/>
      <c r="N236" s="2"/>
      <c r="O236" s="2"/>
    </row>
    <row r="237" spans="1:15" ht="33" customHeight="1" x14ac:dyDescent="0.25">
      <c r="A237" s="163"/>
      <c r="B237" s="127" t="s">
        <v>21</v>
      </c>
      <c r="C237" s="128"/>
      <c r="D237" s="128"/>
      <c r="E237" s="128"/>
      <c r="F237" s="128"/>
      <c r="G237" s="128"/>
      <c r="H237" s="128"/>
      <c r="I237" s="128"/>
      <c r="J237" s="128"/>
      <c r="K237" s="128"/>
      <c r="N237" s="2"/>
      <c r="O237" s="2"/>
    </row>
    <row r="238" spans="1:15" ht="32.25" customHeight="1" x14ac:dyDescent="0.25">
      <c r="A238" s="163"/>
      <c r="B238" s="127" t="s">
        <v>385</v>
      </c>
      <c r="C238" s="128"/>
      <c r="D238" s="128"/>
      <c r="E238" s="128"/>
      <c r="F238" s="128"/>
      <c r="G238" s="128"/>
      <c r="H238" s="128"/>
      <c r="I238" s="128"/>
      <c r="J238" s="128"/>
      <c r="K238" s="128"/>
      <c r="N238" s="2"/>
      <c r="O238" s="2"/>
    </row>
    <row r="239" spans="1:15" x14ac:dyDescent="0.25">
      <c r="A239" s="163"/>
      <c r="B239" s="127" t="s">
        <v>419</v>
      </c>
      <c r="C239" s="128"/>
      <c r="D239" s="128"/>
      <c r="E239" s="128"/>
      <c r="F239" s="128"/>
      <c r="G239" s="128"/>
      <c r="H239" s="128"/>
      <c r="I239" s="128"/>
      <c r="J239" s="128"/>
      <c r="K239" s="128"/>
      <c r="N239" s="2"/>
      <c r="O239" s="2"/>
    </row>
    <row r="240" spans="1:15" x14ac:dyDescent="0.25">
      <c r="A240" s="163"/>
      <c r="B240" s="165" t="s">
        <v>32</v>
      </c>
      <c r="C240" s="166"/>
      <c r="D240" s="166"/>
      <c r="E240" s="166"/>
      <c r="F240" s="166"/>
      <c r="G240" s="166"/>
      <c r="H240" s="166"/>
      <c r="I240" s="166"/>
      <c r="J240" s="166"/>
      <c r="K240" s="166"/>
      <c r="N240" s="2"/>
      <c r="O240" s="2"/>
    </row>
    <row r="241" spans="1:15" ht="44.25" customHeight="1" x14ac:dyDescent="0.25">
      <c r="A241" s="163"/>
      <c r="B241" s="127" t="s">
        <v>297</v>
      </c>
      <c r="C241" s="128"/>
      <c r="D241" s="128"/>
      <c r="E241" s="128"/>
      <c r="F241" s="128"/>
      <c r="G241" s="128"/>
      <c r="H241" s="128"/>
      <c r="I241" s="128"/>
      <c r="J241" s="128"/>
      <c r="K241" s="128"/>
      <c r="N241" s="2"/>
      <c r="O241" s="2"/>
    </row>
    <row r="242" spans="1:15" x14ac:dyDescent="0.25">
      <c r="A242" s="163"/>
      <c r="B242" s="165" t="s">
        <v>22</v>
      </c>
      <c r="C242" s="166"/>
      <c r="D242" s="166"/>
      <c r="E242" s="166"/>
      <c r="F242" s="166"/>
      <c r="G242" s="166"/>
      <c r="H242" s="166"/>
      <c r="I242" s="166"/>
      <c r="J242" s="166"/>
      <c r="K242" s="166"/>
      <c r="N242" s="2"/>
      <c r="O242" s="2"/>
    </row>
    <row r="243" spans="1:15" ht="32.25" customHeight="1" x14ac:dyDescent="0.25">
      <c r="A243" s="163"/>
      <c r="B243" s="127" t="s">
        <v>23</v>
      </c>
      <c r="C243" s="128"/>
      <c r="D243" s="128"/>
      <c r="E243" s="128"/>
      <c r="F243" s="128"/>
      <c r="G243" s="128"/>
      <c r="H243" s="128"/>
      <c r="I243" s="128"/>
      <c r="J243" s="128"/>
      <c r="K243" s="128"/>
      <c r="N243" s="2"/>
      <c r="O243" s="2"/>
    </row>
    <row r="244" spans="1:15" ht="48.75" customHeight="1" x14ac:dyDescent="0.25">
      <c r="A244" s="163"/>
      <c r="B244" s="127" t="s">
        <v>33</v>
      </c>
      <c r="C244" s="128"/>
      <c r="D244" s="128"/>
      <c r="E244" s="128"/>
      <c r="F244" s="128"/>
      <c r="G244" s="128"/>
      <c r="H244" s="128"/>
      <c r="I244" s="128"/>
      <c r="J244" s="128"/>
      <c r="K244" s="128"/>
      <c r="N244" s="2"/>
      <c r="O244" s="2"/>
    </row>
    <row r="245" spans="1:15" x14ac:dyDescent="0.25">
      <c r="A245" s="26"/>
      <c r="B245" s="27" t="s">
        <v>24</v>
      </c>
      <c r="C245" s="72"/>
      <c r="D245" s="25"/>
      <c r="E245" s="46"/>
      <c r="F245" s="20"/>
      <c r="G245" s="20"/>
      <c r="H245" s="20"/>
      <c r="I245" s="20"/>
      <c r="J245" s="20"/>
      <c r="K245" s="20"/>
      <c r="N245" s="2"/>
      <c r="O245" s="2"/>
    </row>
    <row r="246" spans="1:15" x14ac:dyDescent="0.25">
      <c r="A246" s="23">
        <v>1</v>
      </c>
      <c r="B246" s="143" t="s">
        <v>16</v>
      </c>
      <c r="C246" s="143"/>
      <c r="D246" s="143"/>
      <c r="E246" s="46"/>
      <c r="F246" s="20"/>
      <c r="G246" s="20"/>
      <c r="H246" s="20"/>
      <c r="I246" s="20"/>
      <c r="J246" s="20"/>
      <c r="K246" s="20"/>
      <c r="N246" s="2"/>
      <c r="O246" s="2"/>
    </row>
    <row r="247" spans="1:15" x14ac:dyDescent="0.25">
      <c r="A247" s="23">
        <v>2</v>
      </c>
      <c r="B247" s="22" t="s">
        <v>15</v>
      </c>
      <c r="C247" s="73"/>
      <c r="D247" s="24"/>
      <c r="E247" s="46"/>
      <c r="F247" s="20"/>
      <c r="G247" s="20"/>
      <c r="H247" s="20"/>
      <c r="I247" s="20"/>
      <c r="J247" s="20"/>
      <c r="K247" s="20"/>
      <c r="N247" s="2"/>
      <c r="O247" s="2"/>
    </row>
    <row r="248" spans="1:15" x14ac:dyDescent="0.25">
      <c r="A248" s="23">
        <v>3</v>
      </c>
      <c r="B248" s="22" t="s">
        <v>14</v>
      </c>
      <c r="C248" s="73"/>
      <c r="D248" s="24"/>
      <c r="E248" s="46"/>
      <c r="F248" s="20"/>
      <c r="G248" s="20"/>
      <c r="H248" s="20"/>
      <c r="I248" s="20"/>
      <c r="J248" s="20"/>
      <c r="K248" s="20"/>
      <c r="N248" s="2"/>
      <c r="O248" s="2"/>
    </row>
    <row r="249" spans="1:15" x14ac:dyDescent="0.25">
      <c r="A249" s="23">
        <v>4</v>
      </c>
      <c r="B249" s="22" t="s">
        <v>25</v>
      </c>
      <c r="C249" s="73"/>
      <c r="D249" s="24"/>
      <c r="E249" s="46"/>
      <c r="F249" s="20"/>
      <c r="G249" s="20"/>
      <c r="H249" s="20"/>
      <c r="I249" s="20"/>
      <c r="J249" s="20"/>
      <c r="K249" s="20"/>
      <c r="N249" s="2"/>
      <c r="O249" s="2"/>
    </row>
    <row r="250" spans="1:15" x14ac:dyDescent="0.25">
      <c r="A250" s="23">
        <v>5</v>
      </c>
      <c r="B250" s="22" t="s">
        <v>26</v>
      </c>
      <c r="C250" s="73"/>
      <c r="D250" s="24"/>
      <c r="E250" s="46"/>
      <c r="F250" s="20"/>
      <c r="G250" s="20"/>
      <c r="H250" s="20"/>
      <c r="I250" s="20"/>
      <c r="J250" s="20"/>
      <c r="K250" s="20"/>
      <c r="N250" s="2"/>
      <c r="O250" s="2"/>
    </row>
    <row r="251" spans="1:15" x14ac:dyDescent="0.25">
      <c r="A251" s="23">
        <v>6</v>
      </c>
      <c r="B251" s="22" t="s">
        <v>27</v>
      </c>
      <c r="C251" s="73"/>
      <c r="D251" s="24"/>
      <c r="E251" s="46"/>
      <c r="F251" s="20"/>
      <c r="G251" s="20"/>
      <c r="H251" s="20"/>
      <c r="I251" s="20"/>
      <c r="J251" s="20"/>
      <c r="K251" s="20"/>
      <c r="N251" s="2"/>
      <c r="O251" s="2"/>
    </row>
    <row r="252" spans="1:15" x14ac:dyDescent="0.25">
      <c r="A252" s="23">
        <v>7</v>
      </c>
      <c r="B252" s="22" t="s">
        <v>28</v>
      </c>
      <c r="C252" s="73"/>
      <c r="D252" s="24"/>
      <c r="E252" s="46"/>
      <c r="F252" s="20"/>
      <c r="G252" s="20"/>
      <c r="H252" s="20"/>
      <c r="I252" s="20"/>
      <c r="J252" s="20"/>
      <c r="K252" s="20"/>
      <c r="N252" s="2"/>
      <c r="O252" s="2"/>
    </row>
    <row r="253" spans="1:15" x14ac:dyDescent="0.25">
      <c r="A253" s="23">
        <v>8</v>
      </c>
      <c r="B253" s="22" t="s">
        <v>29</v>
      </c>
      <c r="C253" s="73"/>
      <c r="D253" s="24"/>
      <c r="E253" s="46"/>
      <c r="F253" s="20"/>
      <c r="G253" s="20"/>
      <c r="H253" s="20"/>
      <c r="I253" s="20"/>
      <c r="J253" s="20"/>
      <c r="K253" s="20"/>
      <c r="N253" s="2"/>
      <c r="O253" s="2"/>
    </row>
    <row r="254" spans="1:15" x14ac:dyDescent="0.25">
      <c r="A254" s="23">
        <v>9</v>
      </c>
      <c r="B254" s="22" t="s">
        <v>30</v>
      </c>
      <c r="C254" s="73"/>
      <c r="D254" s="24"/>
      <c r="E254" s="46"/>
      <c r="F254" s="20"/>
      <c r="G254" s="20"/>
      <c r="H254" s="20"/>
      <c r="I254" s="20"/>
      <c r="J254" s="20"/>
      <c r="K254" s="20"/>
      <c r="N254" s="2"/>
      <c r="O254" s="2"/>
    </row>
    <row r="255" spans="1:15" x14ac:dyDescent="0.25">
      <c r="A255" s="23">
        <v>10</v>
      </c>
      <c r="B255" s="22" t="s">
        <v>31</v>
      </c>
      <c r="C255" s="74"/>
      <c r="D255" s="21"/>
      <c r="E255" s="46"/>
      <c r="F255" s="20"/>
      <c r="G255" s="20"/>
      <c r="H255" s="20"/>
      <c r="I255" s="20"/>
      <c r="J255" s="20"/>
      <c r="K255" s="20"/>
      <c r="N255" s="2"/>
      <c r="O255" s="2"/>
    </row>
    <row r="256" spans="1:15" x14ac:dyDescent="0.25">
      <c r="A256" s="23">
        <v>11</v>
      </c>
      <c r="B256" s="22" t="s">
        <v>71</v>
      </c>
      <c r="C256" s="74"/>
      <c r="D256" s="21"/>
      <c r="E256" s="46"/>
      <c r="F256" s="20"/>
      <c r="G256" s="20"/>
      <c r="H256" s="20"/>
      <c r="I256" s="20"/>
      <c r="J256" s="20"/>
      <c r="K256" s="20"/>
      <c r="N256" s="2"/>
      <c r="O256" s="2"/>
    </row>
    <row r="257" spans="1:12" ht="15.75" customHeight="1" x14ac:dyDescent="0.25">
      <c r="A257" s="23">
        <v>12</v>
      </c>
      <c r="B257" s="22" t="s">
        <v>18</v>
      </c>
      <c r="C257" s="74"/>
      <c r="D257" s="21"/>
      <c r="E257" s="46"/>
      <c r="F257" s="20"/>
      <c r="G257" s="20"/>
      <c r="H257" s="20"/>
      <c r="I257" s="20"/>
      <c r="J257" s="20"/>
      <c r="K257" s="20"/>
    </row>
    <row r="258" spans="1:12" s="19" customFormat="1" x14ac:dyDescent="0.25">
      <c r="A258" s="17"/>
      <c r="B258" s="16"/>
      <c r="C258" s="75"/>
      <c r="D258" s="15"/>
      <c r="E258" s="46"/>
      <c r="F258" s="20"/>
      <c r="G258" s="20"/>
      <c r="H258" s="20"/>
      <c r="I258" s="20"/>
      <c r="J258" s="20"/>
      <c r="K258" s="20"/>
    </row>
    <row r="259" spans="1:12" s="58" customFormat="1" ht="18" customHeight="1" x14ac:dyDescent="0.25">
      <c r="A259" s="54" t="s">
        <v>34</v>
      </c>
      <c r="B259" s="55"/>
      <c r="C259" s="56"/>
      <c r="D259" s="57"/>
      <c r="E259" s="45"/>
      <c r="F259" s="20"/>
      <c r="G259" s="20"/>
      <c r="H259" s="20"/>
      <c r="I259" s="20"/>
      <c r="J259" s="20"/>
      <c r="K259" s="20"/>
    </row>
    <row r="260" spans="1:12" s="28" customFormat="1" ht="12" customHeight="1" x14ac:dyDescent="0.25">
      <c r="A260" s="49"/>
      <c r="B260" s="50"/>
      <c r="C260" s="76"/>
      <c r="D260" s="15"/>
      <c r="E260" s="46"/>
      <c r="F260" s="20"/>
      <c r="G260" s="20"/>
      <c r="H260" s="20"/>
      <c r="I260" s="20"/>
      <c r="J260" s="20"/>
      <c r="K260" s="20"/>
    </row>
    <row r="261" spans="1:12" s="52" customFormat="1" ht="15" customHeight="1" x14ac:dyDescent="0.2">
      <c r="A261" s="51" t="s">
        <v>38</v>
      </c>
      <c r="B261" s="51"/>
      <c r="C261" s="77"/>
      <c r="D261" s="51"/>
      <c r="E261" s="51"/>
      <c r="F261" s="51"/>
      <c r="G261" s="51"/>
      <c r="H261" s="51"/>
      <c r="I261" s="51"/>
      <c r="J261" s="51"/>
      <c r="K261" s="51"/>
      <c r="L261" s="59"/>
    </row>
    <row r="262" spans="1:12" s="52" customFormat="1" ht="12.75" customHeight="1" x14ac:dyDescent="0.2">
      <c r="A262" s="53"/>
      <c r="B262" s="130" t="s">
        <v>39</v>
      </c>
      <c r="C262" s="131"/>
      <c r="D262" s="129"/>
      <c r="E262" s="129"/>
      <c r="F262" s="129"/>
      <c r="G262" s="129"/>
      <c r="H262" s="129"/>
      <c r="I262" s="129"/>
      <c r="J262" s="129"/>
      <c r="K262" s="129"/>
      <c r="L262" s="60"/>
    </row>
    <row r="263" spans="1:12" s="52" customFormat="1" ht="12.75" x14ac:dyDescent="0.2">
      <c r="A263" s="53"/>
      <c r="B263" s="130" t="s">
        <v>40</v>
      </c>
      <c r="C263" s="131"/>
      <c r="D263" s="132"/>
      <c r="E263" s="132"/>
      <c r="F263" s="132"/>
      <c r="G263" s="132"/>
      <c r="H263" s="132"/>
      <c r="I263" s="132"/>
      <c r="J263" s="132"/>
      <c r="K263" s="132"/>
      <c r="L263" s="61"/>
    </row>
    <row r="264" spans="1:12" s="52" customFormat="1" ht="12.75" x14ac:dyDescent="0.2">
      <c r="A264" s="53"/>
      <c r="B264" s="135" t="s">
        <v>41</v>
      </c>
      <c r="C264" s="136"/>
      <c r="D264" s="129"/>
      <c r="E264" s="129"/>
      <c r="F264" s="129"/>
      <c r="G264" s="129"/>
      <c r="H264" s="129"/>
      <c r="I264" s="129"/>
      <c r="J264" s="129"/>
      <c r="K264" s="129"/>
      <c r="L264" s="60"/>
    </row>
    <row r="265" spans="1:12" s="52" customFormat="1" ht="12.75" x14ac:dyDescent="0.2">
      <c r="A265" s="53"/>
      <c r="B265" s="135" t="s">
        <v>421</v>
      </c>
      <c r="C265" s="136"/>
      <c r="D265" s="129"/>
      <c r="E265" s="129"/>
      <c r="F265" s="129"/>
      <c r="G265" s="129"/>
      <c r="H265" s="129"/>
      <c r="I265" s="129"/>
      <c r="J265" s="129"/>
      <c r="K265" s="129"/>
      <c r="L265" s="60"/>
    </row>
    <row r="266" spans="1:12" s="52" customFormat="1" ht="12.75" customHeight="1" x14ac:dyDescent="0.2">
      <c r="A266" s="53"/>
      <c r="B266" s="133" t="s">
        <v>42</v>
      </c>
      <c r="C266" s="134"/>
      <c r="D266" s="132" t="s">
        <v>420</v>
      </c>
      <c r="E266" s="132"/>
      <c r="F266" s="132"/>
      <c r="G266" s="132"/>
      <c r="H266" s="132"/>
      <c r="I266" s="132"/>
      <c r="J266" s="132"/>
      <c r="K266" s="132"/>
      <c r="L266" s="61"/>
    </row>
    <row r="267" spans="1:12" s="52" customFormat="1" ht="12.75" customHeight="1" x14ac:dyDescent="0.2">
      <c r="A267" s="53"/>
      <c r="B267" s="130" t="s">
        <v>43</v>
      </c>
      <c r="C267" s="131"/>
      <c r="D267" s="129" t="s">
        <v>422</v>
      </c>
      <c r="E267" s="129"/>
      <c r="F267" s="129"/>
      <c r="G267" s="129"/>
      <c r="H267" s="129"/>
      <c r="I267" s="129"/>
      <c r="J267" s="129"/>
      <c r="K267" s="129"/>
      <c r="L267" s="60"/>
    </row>
    <row r="268" spans="1:12" s="52" customFormat="1" ht="12.75" x14ac:dyDescent="0.2">
      <c r="A268" s="53"/>
      <c r="B268" s="130" t="s">
        <v>44</v>
      </c>
      <c r="C268" s="131"/>
      <c r="D268" s="137">
        <v>60</v>
      </c>
      <c r="E268" s="137"/>
      <c r="F268" s="137"/>
      <c r="G268" s="137"/>
      <c r="H268" s="137"/>
      <c r="I268" s="137"/>
      <c r="J268" s="137"/>
      <c r="K268" s="137"/>
      <c r="L268" s="62"/>
    </row>
    <row r="269" spans="1:12" s="52" customFormat="1" ht="12.75" customHeight="1" x14ac:dyDescent="0.2">
      <c r="A269" s="53"/>
      <c r="B269" s="130" t="s">
        <v>45</v>
      </c>
      <c r="C269" s="131"/>
      <c r="D269" s="129" t="s">
        <v>423</v>
      </c>
      <c r="E269" s="129"/>
      <c r="F269" s="129"/>
      <c r="G269" s="129"/>
      <c r="H269" s="129"/>
      <c r="I269" s="129"/>
      <c r="J269" s="129"/>
      <c r="K269" s="129"/>
      <c r="L269" s="62"/>
    </row>
    <row r="270" spans="1:12" s="52" customFormat="1" ht="12.75" customHeight="1" x14ac:dyDescent="0.2">
      <c r="A270" s="53"/>
      <c r="B270" s="133" t="s">
        <v>73</v>
      </c>
      <c r="C270" s="142"/>
      <c r="D270" s="129"/>
      <c r="E270" s="129"/>
      <c r="F270" s="129"/>
      <c r="G270" s="129"/>
      <c r="H270" s="129"/>
      <c r="I270" s="129"/>
      <c r="J270" s="129"/>
      <c r="K270" s="129"/>
      <c r="L270" s="62"/>
    </row>
    <row r="271" spans="1:12" s="52" customFormat="1" ht="12.75" customHeight="1" x14ac:dyDescent="0.2">
      <c r="A271" s="53"/>
      <c r="B271" s="133" t="s">
        <v>74</v>
      </c>
      <c r="C271" s="134"/>
      <c r="D271" s="129"/>
      <c r="E271" s="129"/>
      <c r="F271" s="129"/>
      <c r="G271" s="129"/>
      <c r="H271" s="129"/>
      <c r="I271" s="129"/>
      <c r="J271" s="129"/>
      <c r="K271" s="129"/>
      <c r="L271" s="62"/>
    </row>
    <row r="272" spans="1:12" ht="15.75" customHeight="1" x14ac:dyDescent="0.25">
      <c r="A272" s="139" t="s">
        <v>72</v>
      </c>
      <c r="B272" s="139"/>
      <c r="C272" s="139"/>
      <c r="D272" s="139"/>
      <c r="E272" s="139"/>
      <c r="F272" s="139"/>
      <c r="G272" s="139"/>
      <c r="H272" s="139"/>
      <c r="I272" s="139"/>
      <c r="J272" s="139"/>
      <c r="K272" s="139"/>
      <c r="L272" s="11"/>
    </row>
    <row r="273" spans="1:12" x14ac:dyDescent="0.25">
      <c r="A273" s="139"/>
      <c r="B273" s="139"/>
      <c r="C273" s="139"/>
      <c r="D273" s="139"/>
      <c r="E273" s="139"/>
      <c r="F273" s="139"/>
      <c r="G273" s="139"/>
      <c r="H273" s="139"/>
      <c r="I273" s="139"/>
      <c r="J273" s="139"/>
      <c r="K273" s="139"/>
      <c r="L273" s="11"/>
    </row>
    <row r="274" spans="1:12" x14ac:dyDescent="0.25">
      <c r="A274" s="139"/>
      <c r="B274" s="139"/>
      <c r="C274" s="139"/>
      <c r="D274" s="139"/>
      <c r="E274" s="139"/>
      <c r="F274" s="139"/>
      <c r="G274" s="139"/>
      <c r="H274" s="139"/>
      <c r="I274" s="139"/>
      <c r="J274" s="139"/>
      <c r="K274" s="139"/>
      <c r="L274" s="11"/>
    </row>
    <row r="275" spans="1:12" x14ac:dyDescent="0.25">
      <c r="A275" s="139"/>
      <c r="B275" s="139"/>
      <c r="C275" s="139"/>
      <c r="D275" s="139"/>
      <c r="E275" s="139"/>
      <c r="F275" s="139"/>
      <c r="G275" s="139"/>
      <c r="H275" s="139"/>
      <c r="I275" s="139"/>
      <c r="J275" s="139"/>
      <c r="K275" s="139"/>
      <c r="L275" s="11"/>
    </row>
    <row r="276" spans="1:12" x14ac:dyDescent="0.25">
      <c r="A276" s="10"/>
      <c r="B276" s="116"/>
      <c r="C276" s="78"/>
      <c r="D276" s="12"/>
      <c r="E276" s="47"/>
      <c r="F276" s="11"/>
      <c r="G276" s="11"/>
      <c r="H276" s="11"/>
      <c r="I276" s="11"/>
      <c r="J276" s="11"/>
      <c r="K276" s="11"/>
      <c r="L276" s="11"/>
    </row>
    <row r="277" spans="1:12" x14ac:dyDescent="0.25">
      <c r="B277" s="140"/>
      <c r="C277" s="140"/>
      <c r="D277" s="141" t="s">
        <v>13</v>
      </c>
      <c r="E277" s="141"/>
      <c r="F277" s="141"/>
      <c r="G277" s="141"/>
      <c r="H277" s="141"/>
      <c r="I277" s="141"/>
      <c r="J277" s="141"/>
      <c r="K277" s="141"/>
    </row>
    <row r="278" spans="1:12" x14ac:dyDescent="0.25">
      <c r="B278" s="138"/>
      <c r="C278" s="138"/>
      <c r="D278" s="138" t="s">
        <v>12</v>
      </c>
      <c r="E278" s="138"/>
      <c r="F278" s="138"/>
      <c r="G278" s="138"/>
      <c r="H278" s="14"/>
      <c r="I278" s="13"/>
      <c r="J278" s="13"/>
      <c r="K278" s="13"/>
    </row>
  </sheetData>
  <autoFilter ref="A18:K257">
    <filterColumn colId="5" showButton="0"/>
    <filterColumn colId="6" showButton="0"/>
  </autoFilter>
  <mergeCells count="67">
    <mergeCell ref="E16:E17"/>
    <mergeCell ref="D16:D17"/>
    <mergeCell ref="C16:C17"/>
    <mergeCell ref="B16:B17"/>
    <mergeCell ref="A3:H3"/>
    <mergeCell ref="A9:B9"/>
    <mergeCell ref="D8:F8"/>
    <mergeCell ref="D9:F9"/>
    <mergeCell ref="B233:K233"/>
    <mergeCell ref="D11:F11"/>
    <mergeCell ref="A4:G4"/>
    <mergeCell ref="C6:D6"/>
    <mergeCell ref="G12:K12"/>
    <mergeCell ref="G13:K13"/>
    <mergeCell ref="G14:K14"/>
    <mergeCell ref="D10:F10"/>
    <mergeCell ref="I16:K16"/>
    <mergeCell ref="A233:A244"/>
    <mergeCell ref="F18:H18"/>
    <mergeCell ref="B242:K242"/>
    <mergeCell ref="B238:K238"/>
    <mergeCell ref="B240:K240"/>
    <mergeCell ref="A16:A17"/>
    <mergeCell ref="F16:H16"/>
    <mergeCell ref="B263:C263"/>
    <mergeCell ref="B244:K244"/>
    <mergeCell ref="B246:D246"/>
    <mergeCell ref="D15:F15"/>
    <mergeCell ref="G8:K8"/>
    <mergeCell ref="G9:K9"/>
    <mergeCell ref="G15:K15"/>
    <mergeCell ref="D12:F12"/>
    <mergeCell ref="D13:F13"/>
    <mergeCell ref="D14:F14"/>
    <mergeCell ref="G10:K10"/>
    <mergeCell ref="G11:K11"/>
    <mergeCell ref="D263:K263"/>
    <mergeCell ref="B243:K243"/>
    <mergeCell ref="B241:K241"/>
    <mergeCell ref="B234:K234"/>
    <mergeCell ref="B269:C269"/>
    <mergeCell ref="D267:K267"/>
    <mergeCell ref="D268:K268"/>
    <mergeCell ref="D269:K269"/>
    <mergeCell ref="B278:C278"/>
    <mergeCell ref="D278:G278"/>
    <mergeCell ref="B267:C267"/>
    <mergeCell ref="A272:K275"/>
    <mergeCell ref="B277:C277"/>
    <mergeCell ref="D277:K277"/>
    <mergeCell ref="B270:C270"/>
    <mergeCell ref="B271:C271"/>
    <mergeCell ref="D270:K270"/>
    <mergeCell ref="D271:K271"/>
    <mergeCell ref="D266:K266"/>
    <mergeCell ref="D264:K264"/>
    <mergeCell ref="D265:K265"/>
    <mergeCell ref="B268:C268"/>
    <mergeCell ref="B266:C266"/>
    <mergeCell ref="B264:C264"/>
    <mergeCell ref="B265:C265"/>
    <mergeCell ref="B235:K235"/>
    <mergeCell ref="D262:K262"/>
    <mergeCell ref="B262:C262"/>
    <mergeCell ref="B239:K239"/>
    <mergeCell ref="B236:K236"/>
    <mergeCell ref="B237:K237"/>
  </mergeCells>
  <pageMargins left="0.23622047244094491" right="0.23622047244094491" top="0.74803149606299213" bottom="0.74803149606299213" header="0.31496062992125984" footer="0.31496062992125984"/>
  <pageSetup paperSize="9" scale="41"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vt:lpstr>
      <vt:lpstr>лист!Заголовки_для_печати</vt:lpstr>
      <vt:lpstr>лист!Область_печати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Торова Татьяна Александровна</cp:lastModifiedBy>
  <cp:lastPrinted>2024-06-13T11:40:22Z</cp:lastPrinted>
  <dcterms:created xsi:type="dcterms:W3CDTF">2012-02-18T10:18:33Z</dcterms:created>
  <dcterms:modified xsi:type="dcterms:W3CDTF">2025-05-14T13:23:08Z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