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dudkina\Desktop\Фасад\Тендерная документация\"/>
    </mc:Choice>
  </mc:AlternateContent>
  <xr:revisionPtr revIDLastSave="0" documentId="13_ncr:1_{6623E17D-C595-4DB9-8DD1-9DF0B2BD2694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ВОР Корпус 9 фасад" sheetId="8" r:id="rId1"/>
    <sheet name="ВОР Корпус 15 фасад " sheetId="7" r:id="rId2"/>
  </sheets>
  <definedNames>
    <definedName name="_xlnm._FilterDatabase" localSheetId="1" hidden="1">'ВОР Корпус 15 фасад '!$A$18:$R$81</definedName>
    <definedName name="_xlnm.Print_Area" localSheetId="0">'ВОР Корпус 9 фасад'!$A$1:$R$122</definedName>
  </definedNames>
  <calcPr calcId="191028" fullPrecision="0"/>
  <customWorkbookViews>
    <customWorkbookView name="Юсин Роман Витальевич - Личное представление" guid="{2488DEE7-8BB9-4776-95F6-7A8C1FC8D04D}" mergeInterval="0" personalView="1" maximized="1" xWindow="-8" yWindow="-8" windowWidth="1936" windowHeight="1056" tabRatio="500" activeSheetId="1"/>
    <customWorkbookView name="Савочкин Игорь Алексеевич - Личное представление" guid="{13EF18DF-0FF1-40F6-BE47-8A19F311E507}" mergeInterval="0" personalView="1" maximized="1" xWindow="-8" yWindow="-8" windowWidth="1936" windowHeight="1048" tabRatio="500" activeSheetId="1"/>
    <customWorkbookView name="Торова Татьяна Александровна - Личное представление" guid="{87E4F33A-198B-4228-A3EB-099730B3F5BA}" mergeInterval="0" personalView="1" maximized="1" xWindow="-8" yWindow="-8" windowWidth="1936" windowHeight="1048" tabRatio="500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0" i="7" l="1"/>
  <c r="N21" i="7"/>
  <c r="O21" i="7"/>
  <c r="P21" i="7"/>
  <c r="Q21" i="7"/>
  <c r="N22" i="7"/>
  <c r="N23" i="7"/>
  <c r="O23" i="7"/>
  <c r="P23" i="7"/>
  <c r="Q23" i="7"/>
  <c r="N24" i="7"/>
  <c r="N25" i="7"/>
  <c r="O25" i="7"/>
  <c r="P25" i="7"/>
  <c r="Q25" i="7"/>
  <c r="N26" i="7"/>
  <c r="N27" i="7"/>
  <c r="O27" i="7"/>
  <c r="P27" i="7"/>
  <c r="Q27" i="7"/>
  <c r="N28" i="7"/>
  <c r="N29" i="7"/>
  <c r="O29" i="7"/>
  <c r="P29" i="7"/>
  <c r="Q29" i="7"/>
  <c r="N30" i="7"/>
  <c r="P30" i="7"/>
  <c r="N31" i="7"/>
  <c r="O31" i="7"/>
  <c r="R31" i="7" s="1"/>
  <c r="P31" i="7"/>
  <c r="Q31" i="7"/>
  <c r="N32" i="7"/>
  <c r="N33" i="7"/>
  <c r="O33" i="7"/>
  <c r="P33" i="7"/>
  <c r="Q33" i="7"/>
  <c r="N34" i="7"/>
  <c r="O34" i="7"/>
  <c r="R34" i="7" s="1"/>
  <c r="P34" i="7"/>
  <c r="Q34" i="7"/>
  <c r="N35" i="7"/>
  <c r="P35" i="7"/>
  <c r="Q35" i="7"/>
  <c r="N36" i="7"/>
  <c r="O36" i="7"/>
  <c r="P36" i="7"/>
  <c r="Q36" i="7"/>
  <c r="N37" i="7"/>
  <c r="O37" i="7"/>
  <c r="N38" i="7"/>
  <c r="O38" i="7"/>
  <c r="R38" i="7" s="1"/>
  <c r="P38" i="7"/>
  <c r="Q38" i="7"/>
  <c r="N39" i="7"/>
  <c r="O39" i="7"/>
  <c r="R39" i="7" s="1"/>
  <c r="P39" i="7"/>
  <c r="Q39" i="7"/>
  <c r="N40" i="7"/>
  <c r="N41" i="7"/>
  <c r="O41" i="7"/>
  <c r="N42" i="7"/>
  <c r="O42" i="7"/>
  <c r="N43" i="7"/>
  <c r="O43" i="7"/>
  <c r="R43" i="7" s="1"/>
  <c r="P43" i="7"/>
  <c r="Q43" i="7"/>
  <c r="N44" i="7"/>
  <c r="O44" i="7"/>
  <c r="P44" i="7"/>
  <c r="Q44" i="7"/>
  <c r="N45" i="7"/>
  <c r="O45" i="7"/>
  <c r="N46" i="7"/>
  <c r="O46" i="7"/>
  <c r="R46" i="7" s="1"/>
  <c r="P46" i="7"/>
  <c r="Q46" i="7"/>
  <c r="N47" i="7"/>
  <c r="N48" i="7"/>
  <c r="O48" i="7"/>
  <c r="P48" i="7"/>
  <c r="Q48" i="7"/>
  <c r="N49" i="7"/>
  <c r="N50" i="7"/>
  <c r="O50" i="7"/>
  <c r="R50" i="7" s="1"/>
  <c r="P50" i="7"/>
  <c r="Q50" i="7"/>
  <c r="N51" i="7"/>
  <c r="O51" i="7"/>
  <c r="N52" i="7"/>
  <c r="O52" i="7"/>
  <c r="P52" i="7"/>
  <c r="Q52" i="7"/>
  <c r="N53" i="7"/>
  <c r="O53" i="7"/>
  <c r="N54" i="7"/>
  <c r="O54" i="7"/>
  <c r="P54" i="7"/>
  <c r="Q54" i="7"/>
  <c r="N55" i="7"/>
  <c r="N56" i="7"/>
  <c r="N57" i="7"/>
  <c r="O57" i="7"/>
  <c r="P57" i="7"/>
  <c r="Q57" i="7"/>
  <c r="N58" i="7"/>
  <c r="N59" i="7"/>
  <c r="N60" i="7"/>
  <c r="N61" i="7"/>
  <c r="O61" i="7"/>
  <c r="P61" i="7"/>
  <c r="Q61" i="7"/>
  <c r="N62" i="7"/>
  <c r="O62" i="7"/>
  <c r="P62" i="7"/>
  <c r="Q62" i="7"/>
  <c r="N63" i="7"/>
  <c r="N64" i="7"/>
  <c r="O64" i="7"/>
  <c r="P64" i="7"/>
  <c r="Q64" i="7"/>
  <c r="N65" i="7"/>
  <c r="N66" i="7"/>
  <c r="O66" i="7"/>
  <c r="R66" i="7" s="1"/>
  <c r="P66" i="7"/>
  <c r="Q66" i="7"/>
  <c r="N67" i="7"/>
  <c r="N68" i="7"/>
  <c r="O68" i="7"/>
  <c r="P68" i="7"/>
  <c r="Q68" i="7"/>
  <c r="N69" i="7"/>
  <c r="O69" i="7"/>
  <c r="P69" i="7"/>
  <c r="Q69" i="7"/>
  <c r="N70" i="7"/>
  <c r="N71" i="7"/>
  <c r="N72" i="7"/>
  <c r="O72" i="7"/>
  <c r="P72" i="7"/>
  <c r="R72" i="7" s="1"/>
  <c r="Q72" i="7"/>
  <c r="N73" i="7"/>
  <c r="N74" i="7"/>
  <c r="N75" i="7"/>
  <c r="O75" i="7"/>
  <c r="P75" i="7"/>
  <c r="Q75" i="7"/>
  <c r="N76" i="7"/>
  <c r="N77" i="7"/>
  <c r="O77" i="7"/>
  <c r="P77" i="7"/>
  <c r="Q77" i="7"/>
  <c r="N78" i="7"/>
  <c r="O78" i="7"/>
  <c r="P78" i="7"/>
  <c r="Q78" i="7"/>
  <c r="N79" i="7"/>
  <c r="O79" i="7"/>
  <c r="P79" i="7"/>
  <c r="R79" i="7" s="1"/>
  <c r="Q79" i="7"/>
  <c r="N80" i="7"/>
  <c r="N81" i="7"/>
  <c r="O81" i="7"/>
  <c r="P81" i="7"/>
  <c r="Q81" i="7"/>
  <c r="N82" i="7"/>
  <c r="N83" i="7"/>
  <c r="O83" i="7"/>
  <c r="R83" i="7" s="1"/>
  <c r="P83" i="7"/>
  <c r="Q83" i="7"/>
  <c r="N84" i="7"/>
  <c r="N85" i="7"/>
  <c r="O85" i="7"/>
  <c r="P85" i="7"/>
  <c r="Q85" i="7"/>
  <c r="N86" i="7"/>
  <c r="N87" i="7"/>
  <c r="O87" i="7"/>
  <c r="R87" i="7" s="1"/>
  <c r="P87" i="7"/>
  <c r="Q87" i="7"/>
  <c r="N88" i="7"/>
  <c r="O88" i="7"/>
  <c r="P88" i="7"/>
  <c r="Q88" i="7"/>
  <c r="N89" i="7"/>
  <c r="N90" i="7"/>
  <c r="O90" i="7"/>
  <c r="R90" i="7" s="1"/>
  <c r="P90" i="7"/>
  <c r="Q90" i="7"/>
  <c r="N91" i="7"/>
  <c r="N92" i="7"/>
  <c r="O92" i="7"/>
  <c r="P92" i="7"/>
  <c r="Q92" i="7"/>
  <c r="N93" i="7"/>
  <c r="N94" i="7"/>
  <c r="O94" i="7"/>
  <c r="R94" i="7" s="1"/>
  <c r="P94" i="7"/>
  <c r="Q94" i="7"/>
  <c r="N95" i="7"/>
  <c r="N96" i="7"/>
  <c r="O96" i="7"/>
  <c r="P96" i="7"/>
  <c r="R96" i="7" s="1"/>
  <c r="Q96" i="7"/>
  <c r="N97" i="7"/>
  <c r="Q19" i="7"/>
  <c r="P19" i="7"/>
  <c r="O19" i="7"/>
  <c r="N19" i="7"/>
  <c r="G73" i="8"/>
  <c r="G70" i="8"/>
  <c r="P70" i="8" s="1"/>
  <c r="G67" i="8"/>
  <c r="P67" i="8" s="1"/>
  <c r="G77" i="7"/>
  <c r="G58" i="7"/>
  <c r="P58" i="7" s="1"/>
  <c r="G53" i="7"/>
  <c r="P53" i="7" s="1"/>
  <c r="G51" i="7"/>
  <c r="P51" i="7" s="1"/>
  <c r="G49" i="7"/>
  <c r="Q49" i="7" s="1"/>
  <c r="G47" i="7"/>
  <c r="O47" i="7" s="1"/>
  <c r="G45" i="7"/>
  <c r="P45" i="7" s="1"/>
  <c r="G42" i="7"/>
  <c r="P42" i="7" s="1"/>
  <c r="G41" i="7"/>
  <c r="P41" i="7" s="1"/>
  <c r="G40" i="7"/>
  <c r="Q40" i="7" s="1"/>
  <c r="G37" i="7"/>
  <c r="Q37" i="7" s="1"/>
  <c r="G35" i="7"/>
  <c r="O35" i="7" s="1"/>
  <c r="R35" i="7" s="1"/>
  <c r="G32" i="7"/>
  <c r="O32" i="7" s="1"/>
  <c r="G30" i="7"/>
  <c r="O30" i="7" s="1"/>
  <c r="G28" i="7"/>
  <c r="O28" i="7" s="1"/>
  <c r="G26" i="7"/>
  <c r="O26" i="7" s="1"/>
  <c r="G24" i="7"/>
  <c r="O24" i="7" s="1"/>
  <c r="G22" i="7"/>
  <c r="O22" i="7" s="1"/>
  <c r="G20" i="7"/>
  <c r="O20" i="7" s="1"/>
  <c r="N84" i="8"/>
  <c r="O84" i="8"/>
  <c r="R84" i="8" s="1"/>
  <c r="P84" i="8"/>
  <c r="Q84" i="8"/>
  <c r="N81" i="8"/>
  <c r="O81" i="8"/>
  <c r="R81" i="8" s="1"/>
  <c r="P81" i="8"/>
  <c r="Q81" i="8"/>
  <c r="N79" i="8"/>
  <c r="O79" i="8"/>
  <c r="R79" i="8" s="1"/>
  <c r="P79" i="8"/>
  <c r="Q79" i="8"/>
  <c r="N77" i="8"/>
  <c r="O77" i="8"/>
  <c r="R77" i="8" s="1"/>
  <c r="P77" i="8"/>
  <c r="Q77" i="8"/>
  <c r="N75" i="8"/>
  <c r="O75" i="8"/>
  <c r="R75" i="8" s="1"/>
  <c r="P75" i="8"/>
  <c r="Q75" i="8"/>
  <c r="O85" i="8"/>
  <c r="P85" i="8"/>
  <c r="Q85" i="8"/>
  <c r="R85" i="8" s="1"/>
  <c r="N85" i="8"/>
  <c r="G54" i="8"/>
  <c r="O54" i="8" s="1"/>
  <c r="G51" i="8"/>
  <c r="O51" i="8" s="1"/>
  <c r="G49" i="8"/>
  <c r="O49" i="8" s="1"/>
  <c r="G47" i="8"/>
  <c r="Q47" i="8" s="1"/>
  <c r="G45" i="8"/>
  <c r="Q45" i="8" s="1"/>
  <c r="G43" i="8"/>
  <c r="G35" i="8"/>
  <c r="O35" i="8" s="1"/>
  <c r="G32" i="8"/>
  <c r="O32" i="8" s="1"/>
  <c r="G30" i="8"/>
  <c r="P30" i="8" s="1"/>
  <c r="G28" i="8"/>
  <c r="P28" i="8" s="1"/>
  <c r="G26" i="8"/>
  <c r="O26" i="8" s="1"/>
  <c r="G24" i="8"/>
  <c r="O24" i="8" s="1"/>
  <c r="G22" i="8"/>
  <c r="O22" i="8" s="1"/>
  <c r="G20" i="8"/>
  <c r="O20" i="8" s="1"/>
  <c r="N20" i="8"/>
  <c r="N21" i="8"/>
  <c r="O21" i="8"/>
  <c r="P21" i="8"/>
  <c r="Q21" i="8"/>
  <c r="N22" i="8"/>
  <c r="N23" i="8"/>
  <c r="O23" i="8"/>
  <c r="P23" i="8"/>
  <c r="Q23" i="8"/>
  <c r="N24" i="8"/>
  <c r="N25" i="8"/>
  <c r="O25" i="8"/>
  <c r="P25" i="8"/>
  <c r="Q25" i="8"/>
  <c r="N26" i="8"/>
  <c r="N27" i="8"/>
  <c r="O27" i="8"/>
  <c r="P27" i="8"/>
  <c r="Q27" i="8"/>
  <c r="N28" i="8"/>
  <c r="O28" i="8"/>
  <c r="N29" i="8"/>
  <c r="O29" i="8"/>
  <c r="P29" i="8"/>
  <c r="Q29" i="8"/>
  <c r="N30" i="8"/>
  <c r="Q30" i="8"/>
  <c r="N31" i="8"/>
  <c r="O31" i="8"/>
  <c r="P31" i="8"/>
  <c r="Q31" i="8"/>
  <c r="N32" i="8"/>
  <c r="P32" i="8"/>
  <c r="Q32" i="8"/>
  <c r="N34" i="8"/>
  <c r="O34" i="8"/>
  <c r="P34" i="8"/>
  <c r="Q34" i="8"/>
  <c r="N35" i="8"/>
  <c r="N37" i="8"/>
  <c r="N38" i="8"/>
  <c r="N39" i="8"/>
  <c r="N40" i="8"/>
  <c r="N42" i="8"/>
  <c r="N43" i="8"/>
  <c r="N44" i="8"/>
  <c r="O44" i="8"/>
  <c r="P44" i="8"/>
  <c r="Q44" i="8"/>
  <c r="N45" i="8"/>
  <c r="O45" i="8"/>
  <c r="P45" i="8"/>
  <c r="N46" i="8"/>
  <c r="O46" i="8"/>
  <c r="P46" i="8"/>
  <c r="Q46" i="8"/>
  <c r="N47" i="8"/>
  <c r="N48" i="8"/>
  <c r="O48" i="8"/>
  <c r="P48" i="8"/>
  <c r="Q48" i="8"/>
  <c r="N49" i="8"/>
  <c r="N50" i="8"/>
  <c r="O50" i="8"/>
  <c r="P50" i="8"/>
  <c r="Q50" i="8"/>
  <c r="N51" i="8"/>
  <c r="N53" i="8"/>
  <c r="O53" i="8"/>
  <c r="P53" i="8"/>
  <c r="Q53" i="8"/>
  <c r="N54" i="8"/>
  <c r="N55" i="8"/>
  <c r="N56" i="8"/>
  <c r="N57" i="8"/>
  <c r="N58" i="8"/>
  <c r="N60" i="8"/>
  <c r="N61" i="8"/>
  <c r="O61" i="8"/>
  <c r="P61" i="8"/>
  <c r="Q61" i="8"/>
  <c r="N62" i="8"/>
  <c r="N63" i="8"/>
  <c r="O63" i="8"/>
  <c r="P63" i="8"/>
  <c r="Q63" i="8"/>
  <c r="N65" i="8"/>
  <c r="N66" i="8"/>
  <c r="O66" i="8"/>
  <c r="P66" i="8"/>
  <c r="Q66" i="8"/>
  <c r="N67" i="8"/>
  <c r="N68" i="8"/>
  <c r="O68" i="8"/>
  <c r="P68" i="8"/>
  <c r="Q68" i="8"/>
  <c r="N69" i="8"/>
  <c r="N70" i="8"/>
  <c r="N71" i="8"/>
  <c r="O71" i="8"/>
  <c r="P71" i="8"/>
  <c r="Q71" i="8"/>
  <c r="N72" i="8"/>
  <c r="N73" i="8"/>
  <c r="O73" i="8"/>
  <c r="P73" i="8"/>
  <c r="Q73" i="8"/>
  <c r="N76" i="8"/>
  <c r="O76" i="8"/>
  <c r="P76" i="8"/>
  <c r="Q76" i="8"/>
  <c r="N78" i="8"/>
  <c r="O78" i="8"/>
  <c r="P78" i="8"/>
  <c r="Q78" i="8"/>
  <c r="N80" i="8"/>
  <c r="O80" i="8"/>
  <c r="P80" i="8"/>
  <c r="Q80" i="8"/>
  <c r="N82" i="8"/>
  <c r="O82" i="8"/>
  <c r="P82" i="8"/>
  <c r="Q82" i="8"/>
  <c r="N86" i="8"/>
  <c r="N87" i="8"/>
  <c r="Q19" i="8"/>
  <c r="P19" i="8"/>
  <c r="O19" i="8"/>
  <c r="N19" i="8"/>
  <c r="O58" i="7" l="1"/>
  <c r="P49" i="7"/>
  <c r="P40" i="7"/>
  <c r="P37" i="7"/>
  <c r="Q28" i="7"/>
  <c r="Q22" i="7"/>
  <c r="O49" i="7"/>
  <c r="O40" i="7"/>
  <c r="P28" i="7"/>
  <c r="P22" i="7"/>
  <c r="R22" i="7" s="1"/>
  <c r="R69" i="7"/>
  <c r="Q51" i="7"/>
  <c r="Q45" i="7"/>
  <c r="Q42" i="7"/>
  <c r="R19" i="7"/>
  <c r="R92" i="7"/>
  <c r="Q30" i="7"/>
  <c r="R30" i="7" s="1"/>
  <c r="Q24" i="7"/>
  <c r="P24" i="7"/>
  <c r="R24" i="7" s="1"/>
  <c r="R51" i="7"/>
  <c r="R33" i="7"/>
  <c r="Q53" i="7"/>
  <c r="R53" i="7" s="1"/>
  <c r="Q47" i="7"/>
  <c r="Q41" i="7"/>
  <c r="P47" i="7"/>
  <c r="R47" i="7" s="1"/>
  <c r="R44" i="7"/>
  <c r="Q32" i="7"/>
  <c r="Q26" i="7"/>
  <c r="Q20" i="7"/>
  <c r="P20" i="7"/>
  <c r="R41" i="7"/>
  <c r="P32" i="7"/>
  <c r="R32" i="7" s="1"/>
  <c r="P26" i="7"/>
  <c r="R26" i="7" s="1"/>
  <c r="Q58" i="7"/>
  <c r="R23" i="7"/>
  <c r="R45" i="7"/>
  <c r="R42" i="7"/>
  <c r="R36" i="7"/>
  <c r="R64" i="7"/>
  <c r="R62" i="7"/>
  <c r="R81" i="7"/>
  <c r="R61" i="7"/>
  <c r="R27" i="7"/>
  <c r="R78" i="7"/>
  <c r="R75" i="7"/>
  <c r="R52" i="7"/>
  <c r="R21" i="7"/>
  <c r="R25" i="7"/>
  <c r="R49" i="7"/>
  <c r="R29" i="7"/>
  <c r="R88" i="7"/>
  <c r="R77" i="7"/>
  <c r="R40" i="7"/>
  <c r="R20" i="7"/>
  <c r="R85" i="7"/>
  <c r="R68" i="7"/>
  <c r="R57" i="7"/>
  <c r="R54" i="7"/>
  <c r="R48" i="7"/>
  <c r="R37" i="7"/>
  <c r="R28" i="7"/>
  <c r="Q70" i="8"/>
  <c r="O70" i="8"/>
  <c r="R70" i="8" s="1"/>
  <c r="R50" i="8"/>
  <c r="P22" i="8"/>
  <c r="R73" i="8"/>
  <c r="O30" i="8"/>
  <c r="R21" i="8"/>
  <c r="Q24" i="8"/>
  <c r="R80" i="8"/>
  <c r="Q51" i="8"/>
  <c r="Q20" i="8"/>
  <c r="R20" i="8" s="1"/>
  <c r="Q54" i="8"/>
  <c r="P20" i="8"/>
  <c r="R19" i="8"/>
  <c r="Q22" i="8"/>
  <c r="R63" i="8"/>
  <c r="R27" i="8"/>
  <c r="R23" i="8"/>
  <c r="Q26" i="8"/>
  <c r="R31" i="8"/>
  <c r="R48" i="8"/>
  <c r="R44" i="8"/>
  <c r="P26" i="8"/>
  <c r="R34" i="8"/>
  <c r="P51" i="8"/>
  <c r="R51" i="8" s="1"/>
  <c r="Q35" i="8"/>
  <c r="R71" i="8"/>
  <c r="P54" i="8"/>
  <c r="P35" i="8"/>
  <c r="R35" i="8" s="1"/>
  <c r="R29" i="8"/>
  <c r="R68" i="8"/>
  <c r="R46" i="8"/>
  <c r="R25" i="8"/>
  <c r="R32" i="8"/>
  <c r="O67" i="8"/>
  <c r="Q67" i="8"/>
  <c r="R61" i="8"/>
  <c r="Q49" i="8"/>
  <c r="P49" i="8"/>
  <c r="O47" i="8"/>
  <c r="P47" i="8"/>
  <c r="R30" i="8"/>
  <c r="Q28" i="8"/>
  <c r="R28" i="8" s="1"/>
  <c r="P24" i="8"/>
  <c r="R82" i="8"/>
  <c r="R76" i="8"/>
  <c r="R78" i="8"/>
  <c r="R66" i="8"/>
  <c r="R45" i="8"/>
  <c r="R53" i="8"/>
  <c r="R58" i="7" l="1"/>
  <c r="R54" i="8"/>
  <c r="R26" i="8"/>
  <c r="R22" i="8"/>
  <c r="R24" i="8"/>
  <c r="R49" i="8"/>
  <c r="R67" i="8"/>
  <c r="R47" i="8"/>
  <c r="G37" i="8" l="1"/>
  <c r="G57" i="8"/>
  <c r="G55" i="8"/>
  <c r="G81" i="8"/>
  <c r="G79" i="8"/>
  <c r="G77" i="8"/>
  <c r="G75" i="8"/>
  <c r="G87" i="8"/>
  <c r="G86" i="8"/>
  <c r="G62" i="8"/>
  <c r="G60" i="8"/>
  <c r="G72" i="8"/>
  <c r="G69" i="8"/>
  <c r="G65" i="8"/>
  <c r="G38" i="8" l="1"/>
  <c r="O37" i="8"/>
  <c r="P37" i="8"/>
  <c r="Q37" i="8"/>
  <c r="G40" i="8"/>
  <c r="G39" i="8"/>
  <c r="O69" i="8"/>
  <c r="P69" i="8"/>
  <c r="Q69" i="8"/>
  <c r="O87" i="8"/>
  <c r="P87" i="8"/>
  <c r="Q87" i="8"/>
  <c r="O72" i="8"/>
  <c r="P72" i="8"/>
  <c r="Q72" i="8"/>
  <c r="O86" i="8"/>
  <c r="P86" i="8"/>
  <c r="Q86" i="8"/>
  <c r="O62" i="8"/>
  <c r="P62" i="8"/>
  <c r="Q62" i="8"/>
  <c r="G56" i="8"/>
  <c r="O55" i="8"/>
  <c r="P55" i="8"/>
  <c r="Q55" i="8"/>
  <c r="O65" i="8"/>
  <c r="P65" i="8"/>
  <c r="Q65" i="8"/>
  <c r="G58" i="8"/>
  <c r="P57" i="8"/>
  <c r="Q57" i="8"/>
  <c r="O57" i="8"/>
  <c r="O60" i="8"/>
  <c r="P60" i="8"/>
  <c r="Q60" i="8"/>
  <c r="J93" i="8"/>
  <c r="I92" i="8"/>
  <c r="H91" i="8"/>
  <c r="B16" i="8"/>
  <c r="C16" i="8" s="1"/>
  <c r="D16" i="8" s="1"/>
  <c r="E16" i="8" s="1"/>
  <c r="F16" i="8" s="1"/>
  <c r="G16" i="8" s="1"/>
  <c r="H16" i="8" s="1"/>
  <c r="I16" i="8" s="1"/>
  <c r="J16" i="8" s="1"/>
  <c r="K16" i="8" s="1"/>
  <c r="L16" i="8" s="1"/>
  <c r="M16" i="8" s="1"/>
  <c r="N16" i="8" s="1"/>
  <c r="O16" i="8" s="1"/>
  <c r="P16" i="8" s="1"/>
  <c r="Q16" i="8" s="1"/>
  <c r="R16" i="8" s="1"/>
  <c r="R69" i="8" l="1"/>
  <c r="R65" i="8"/>
  <c r="R37" i="8"/>
  <c r="R72" i="8"/>
  <c r="R55" i="8"/>
  <c r="O38" i="8"/>
  <c r="P38" i="8"/>
  <c r="Q38" i="8"/>
  <c r="R87" i="8"/>
  <c r="O56" i="8"/>
  <c r="Q56" i="8"/>
  <c r="P56" i="8"/>
  <c r="O39" i="8"/>
  <c r="P39" i="8"/>
  <c r="Q39" i="8"/>
  <c r="P58" i="8"/>
  <c r="O58" i="8"/>
  <c r="Q58" i="8"/>
  <c r="O40" i="8"/>
  <c r="P40" i="8"/>
  <c r="Q40" i="8"/>
  <c r="R57" i="8"/>
  <c r="R62" i="8"/>
  <c r="R86" i="8"/>
  <c r="R60" i="8"/>
  <c r="G97" i="7"/>
  <c r="G95" i="7"/>
  <c r="G93" i="7"/>
  <c r="G91" i="7"/>
  <c r="G89" i="7"/>
  <c r="G86" i="7"/>
  <c r="G84" i="7"/>
  <c r="G82" i="7"/>
  <c r="G80" i="7"/>
  <c r="G76" i="7"/>
  <c r="G73" i="7"/>
  <c r="G70" i="7"/>
  <c r="G67" i="7"/>
  <c r="G65" i="7"/>
  <c r="G63" i="7"/>
  <c r="G59" i="7"/>
  <c r="G55" i="7"/>
  <c r="Q84" i="7" l="1"/>
  <c r="O84" i="7"/>
  <c r="P84" i="7"/>
  <c r="P86" i="7"/>
  <c r="Q86" i="7"/>
  <c r="O86" i="7"/>
  <c r="O76" i="7"/>
  <c r="P76" i="7"/>
  <c r="Q76" i="7"/>
  <c r="R76" i="7" s="1"/>
  <c r="O82" i="7"/>
  <c r="Q82" i="7"/>
  <c r="P82" i="7"/>
  <c r="O89" i="7"/>
  <c r="P89" i="7"/>
  <c r="Q89" i="7"/>
  <c r="O91" i="7"/>
  <c r="P91" i="7"/>
  <c r="Q91" i="7"/>
  <c r="Q93" i="7"/>
  <c r="O93" i="7"/>
  <c r="P93" i="7"/>
  <c r="R93" i="7" s="1"/>
  <c r="O73" i="7"/>
  <c r="G74" i="7"/>
  <c r="P73" i="7"/>
  <c r="Q73" i="7"/>
  <c r="O80" i="7"/>
  <c r="P80" i="7"/>
  <c r="Q80" i="7"/>
  <c r="G56" i="7"/>
  <c r="Q55" i="7"/>
  <c r="O55" i="7"/>
  <c r="P55" i="7"/>
  <c r="G60" i="7"/>
  <c r="O59" i="7"/>
  <c r="P59" i="7"/>
  <c r="Q59" i="7"/>
  <c r="O63" i="7"/>
  <c r="P63" i="7"/>
  <c r="Q63" i="7"/>
  <c r="O65" i="7"/>
  <c r="P65" i="7"/>
  <c r="R65" i="7" s="1"/>
  <c r="Q65" i="7"/>
  <c r="P95" i="7"/>
  <c r="Q95" i="7"/>
  <c r="O95" i="7"/>
  <c r="O67" i="7"/>
  <c r="P67" i="7"/>
  <c r="Q67" i="7"/>
  <c r="O97" i="7"/>
  <c r="P97" i="7"/>
  <c r="Q97" i="7"/>
  <c r="O70" i="7"/>
  <c r="P70" i="7"/>
  <c r="Q70" i="7"/>
  <c r="G71" i="7"/>
  <c r="R58" i="8"/>
  <c r="R38" i="8"/>
  <c r="R56" i="8"/>
  <c r="R40" i="8"/>
  <c r="R39" i="8"/>
  <c r="P89" i="8"/>
  <c r="O89" i="8"/>
  <c r="J103" i="7"/>
  <c r="I102" i="7"/>
  <c r="H101" i="7"/>
  <c r="B16" i="7"/>
  <c r="C16" i="7" s="1"/>
  <c r="D16" i="7" s="1"/>
  <c r="E16" i="7" s="1"/>
  <c r="F16" i="7" s="1"/>
  <c r="G16" i="7" s="1"/>
  <c r="H16" i="7" s="1"/>
  <c r="I16" i="7" s="1"/>
  <c r="J16" i="7" s="1"/>
  <c r="K16" i="7" s="1"/>
  <c r="L16" i="7" s="1"/>
  <c r="M16" i="7" s="1"/>
  <c r="N16" i="7" s="1"/>
  <c r="O16" i="7" s="1"/>
  <c r="P16" i="7" s="1"/>
  <c r="Q16" i="7" s="1"/>
  <c r="R16" i="7" s="1"/>
  <c r="O98" i="7"/>
  <c r="R59" i="7" l="1"/>
  <c r="O74" i="7"/>
  <c r="Q74" i="7"/>
  <c r="P74" i="7"/>
  <c r="R67" i="7"/>
  <c r="R95" i="7"/>
  <c r="P71" i="7"/>
  <c r="O71" i="7"/>
  <c r="R71" i="7" s="1"/>
  <c r="Q71" i="7"/>
  <c r="R55" i="7"/>
  <c r="R86" i="7"/>
  <c r="Q56" i="7"/>
  <c r="O56" i="7"/>
  <c r="P56" i="7"/>
  <c r="R82" i="7"/>
  <c r="R70" i="7"/>
  <c r="R91" i="7"/>
  <c r="O60" i="7"/>
  <c r="P60" i="7"/>
  <c r="Q60" i="7"/>
  <c r="R84" i="7"/>
  <c r="R73" i="7"/>
  <c r="R80" i="7"/>
  <c r="R97" i="7"/>
  <c r="R63" i="7"/>
  <c r="R89" i="7"/>
  <c r="R89" i="8"/>
  <c r="R90" i="8" s="1"/>
  <c r="P18" i="7"/>
  <c r="R60" i="7" l="1"/>
  <c r="R74" i="7"/>
  <c r="R56" i="7"/>
  <c r="O18" i="7"/>
  <c r="P17" i="7"/>
  <c r="P99" i="7" s="1"/>
  <c r="R18" i="7" l="1"/>
  <c r="R17" i="7" l="1"/>
  <c r="R99" i="7" s="1"/>
  <c r="R100" i="7" s="1"/>
  <c r="O17" i="7"/>
  <c r="O99" i="7" l="1"/>
  <c r="P43" i="8" l="1"/>
  <c r="Q43" i="8"/>
  <c r="O43" i="8"/>
  <c r="O42" i="8"/>
  <c r="R43" i="8" l="1"/>
  <c r="Q42" i="8"/>
  <c r="P42" i="8"/>
  <c r="R42" i="8" l="1"/>
</calcChain>
</file>

<file path=xl/sharedStrings.xml><?xml version="1.0" encoding="utf-8"?>
<sst xmlns="http://schemas.openxmlformats.org/spreadsheetml/2006/main" count="428" uniqueCount="185">
  <si>
    <t>Приложение № к Положению о закупках</t>
  </si>
  <si>
    <t>Объект:  «Комплексная жилая застройка с объектами социальной инженерной инфраструктуры. 1 очередь строительства», планируемая к строительству на земельном участке с кадастровым номером 50:11:0030102:3749 расположенном по адресу: Московская область, городской округ Красногорск, вблизи п. Нахабино. Корпус №9</t>
  </si>
  <si>
    <t>Единая форма Коммерческого предложения</t>
  </si>
  <si>
    <t>Наименование контрагента</t>
  </si>
  <si>
    <t>Ячейки, выделенные данным цветом - обязательны к заполнению</t>
  </si>
  <si>
    <t>ИНН</t>
  </si>
  <si>
    <t>Ячейки, выделенные данным цветом - номинируемые позиции</t>
  </si>
  <si>
    <t>Адрес (юр., факт.)</t>
  </si>
  <si>
    <t>ФИО Руководителя</t>
  </si>
  <si>
    <t>Контактное лицо (ФИО, должность, моб. телефон, почта)</t>
  </si>
  <si>
    <t>Телефон компании</t>
  </si>
  <si>
    <t>Электронный адрес компании</t>
  </si>
  <si>
    <t>Сайт компании</t>
  </si>
  <si>
    <t>№ 
п/п</t>
  </si>
  <si>
    <t>Классификатор ГП</t>
  </si>
  <si>
    <t>Классификатор Бюджет</t>
  </si>
  <si>
    <t>Общее
кол-во</t>
  </si>
  <si>
    <t>Лот 1</t>
  </si>
  <si>
    <t>Лот 2</t>
  </si>
  <si>
    <t>Цена за ед. изм.изм., руб. 
в т.ч. НДС</t>
  </si>
  <si>
    <t>Стоимость всего, руб.,
 в т.ч. НДС</t>
  </si>
  <si>
    <t>Материалы</t>
  </si>
  <si>
    <t>Работы</t>
  </si>
  <si>
    <t>Накладные расходы</t>
  </si>
  <si>
    <t>Всего</t>
  </si>
  <si>
    <t>1</t>
  </si>
  <si>
    <t>м3</t>
  </si>
  <si>
    <t>м.п.</t>
  </si>
  <si>
    <t>м2</t>
  </si>
  <si>
    <t>60</t>
  </si>
  <si>
    <t>в том числе по Лоту 1</t>
  </si>
  <si>
    <t>в том числе по Лоту 2</t>
  </si>
  <si>
    <t>в том числе по Лоту …</t>
  </si>
  <si>
    <t>ПРИМЕЧАНИЯ:</t>
  </si>
  <si>
    <t>1.  В единичных расценках учтена последовательность операций и трудозатраты по устройству работ. Цена на МТР должна формироваться в соответствии с п. 4.22- 4.70 МДС 81-35.2004 в том числе, учитывает:
- отпускную цену МТР, оборудования и инвентаря поставщика с учетом нормы расхода,
- транспортные расходы по доставке МТР, оборудования и инвентаря на приобъектный склад,
- заготовительно-складские расходы, в том числе, затраты на выполнение погрузо-разгрузочных работ.
В цену на МТР не включаются накладные расходы, сметная прибыль!
Расценка на СМР/ПНР должна формироваться в соответствии с МДС 81-35.2004 в том числе, учитывает:
- заработную плату рабочих,
- затраты на перемещение МТР, оборудования и инвентаря от приобъектного склада до места производства работ,
- затраты на эксплуатацию строительных машин и механизмов,
- затраты устройство временных зданий и сооружений,
- затраты, связанные с зимним удорожанием работ,
-затраты на компенсацию энергоресурсов Заказчику,
- накладные расходы, в том числе сверхнормативный расход материала,
- сметную прибыль.</t>
  </si>
  <si>
    <t>2. Коммерческое предложение включает все мероприятия, связанные с производством работ в зимний период.</t>
  </si>
  <si>
    <t>3. Все виды работ, оборудование, затраты необходимые для выполнения такелажных и монтажных работ, а так же горизонтальная и вертикальной транспортировка материалов и оборудования по стройплощадке и около нее к месту проведения СМР следует включить в единичные расценки.</t>
  </si>
  <si>
    <t>4. В стоимости материалов должны быть учтены затраты на приобретение, транспортные расходы (доставка до приобъектного склада), стоимость тары, складские, заготовительные расходы, стоимость погрузо-разгрузочных работ. Все материалы и элементы крепления применяются в соответствии с техническими регламентами, инструкциями производителя, ГОСТ, СНиП, СП и включены в коммерческое предложение.</t>
  </si>
  <si>
    <t>5.  Все инструменты, оборудование и защитные устройства, необходимые для выполнения монтажных работ в соответствие с техническими регламентами и инструкциями производителя, а так же в соответствии с Правилами пожарной безопасности и Безопасности труда в строительстве, в расчете на единицу измерения, включить в коммерческое предложение.</t>
  </si>
  <si>
    <t>6.  В случае обнаружения не соответствия в проектном решении, или в техническом регламенте, или в инструкциях производителя требований ГОСТ и СНиП предъявленных к конструкциям или материалам, их необходимо согласовать с заказчиком и в подсчете объемов учесть правильное решение.</t>
  </si>
  <si>
    <t>7.  Перерасход материалов и расход при монтаже, в т.ч. запас, некратные места, трудновосполнимые потери должны быть включены в единичные расценки и НЕ оплачиваются отдельно.</t>
  </si>
  <si>
    <t xml:space="preserve">8.  Подрядчик несет полную ответственность за сохранность выполненных работ и использованных материалов другими участниками строительства, в случае повреждения. Применение защитных укрытий, настилов, ограждений, улавливателей от падения должно быть включено в расценку коммерческого предложения.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</si>
  <si>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9. Разработка технологической документации (ППР, технологических карт), включая согласование в соответствующих организациях, обязательна при производстве работ на стройплощадке и включена в стоимость работ.</t>
  </si>
  <si>
    <t>10. Работы по необходимым испытаниям,  включены в единичные цены Предложения, учтены и отдельно оплачиваться не будут.</t>
  </si>
  <si>
    <t>11. Подрядчик своими силами и за свой счёт выполняет все мероприятия по мобилизации/демобилизации, в т. ч. доставка необходимого количества мобильных зданий на стройплощадку, разгрузка, монтаж, организация энергоснабжения и освещения непосредственно рабочих мест от точек подключения, предоставляемых Заказчиком и проч. Данные работы должны быть включены в единичные цены Предложения, учтены и отдельно оплачиваться не будут.</t>
  </si>
  <si>
    <t>12. В стоимость входит геодезическое сопровождение  и исполнительная документация. До начала работ Субподрядчик обязан произвести натурный обмер, ознакомиться с условиями стройплощадки и, при необходимости,  выполнить исполнительную геодезическую съёмку. Подрядчик за свой счёт выполняет все необходимые геодезические работы до и во время выполнения всего комплекса работ, в т.ч. разметочные работы, исполнительные съёмки, фотофиксации и прочее, а также оформляет исполнительную документацию в полном объёме согласно действующих норм (в т.ч. ведёт журналы соответствующих видов работ). Данные работы должны быть включены в единичные цены Предложения, учтены и отдельно оплачиваться не будут.</t>
  </si>
  <si>
    <t>ДОГОВОРНЫЕ УСЛОВИЯ</t>
  </si>
  <si>
    <t>Общий срок выполнения работ , календарных дней</t>
  </si>
  <si>
    <t>Необходимое авансирование, руб.:</t>
  </si>
  <si>
    <t xml:space="preserve"> - аванс на мобилизацию:</t>
  </si>
  <si>
    <t xml:space="preserve"> - аванс на материалы:</t>
  </si>
  <si>
    <t>Срок возврата 5% гарантийного удержания</t>
  </si>
  <si>
    <t>12 месяцев с даты подписания последней КС</t>
  </si>
  <si>
    <t>Готовность выхода на строительную площадку по гарантийному письму</t>
  </si>
  <si>
    <t>да/нет (выбрать нужное)</t>
  </si>
  <si>
    <t>Гарантийный срок , мес</t>
  </si>
  <si>
    <t>СРО</t>
  </si>
  <si>
    <t>№ _______________ от __________ г.</t>
  </si>
  <si>
    <t>Согласие с типовой формой договора Заказчика</t>
  </si>
  <si>
    <t>Согласие на подписание договора электронной цифровой подписью</t>
  </si>
  <si>
    <t>* Для подачи коммерческого предложения к Единой форме КП необходимо приложить заполненную Анкету участника, учредительные документы, портфолио или референс-лист.</t>
  </si>
  <si>
    <t>Участник безоговорочно подтверждает, что он в полном объеме понял техническое, коммерческое и правовое содержание состава работ; выяснил все возможные неясности и вопросы с ответственными представителями Заказчика и учел их в своих ценах; посетил объект, ему ясны все вопросы связаные с доставкой/разгрузкой/вывозом материала, водоснобжения, электроснабжением, водоотведением и прочие вопросы прямо или косвенно влияющие на производстов работ. Участник подтверждает что он осмотрел место производство работ и не будет увеличивать единичные расценки данной ведомости объемов работ, т.е. обязуется выполнить весь комплекс работ указаный в данном перечне без изменения цены. Участник уполномочен и способен в полном объеме своевременно и с должным качеством выполнить заявленные  работы и располагает необходимыми ресурсами в отношении производственной организации, капиталовооруженности, менеджмента, персонала, оборудования и инструмента.</t>
  </si>
  <si>
    <t xml:space="preserve">Наименование работ </t>
  </si>
  <si>
    <t>Ед. изм</t>
  </si>
  <si>
    <t>Норма
расхода</t>
  </si>
  <si>
    <t>Лот 3</t>
  </si>
  <si>
    <t>шт.</t>
  </si>
  <si>
    <t>ИТОГО, руб. с  НДС</t>
  </si>
  <si>
    <t>В т.ч. НДС 22 %</t>
  </si>
  <si>
    <t>Алюминиевые композитные панели из сертифицированной в составе фасадной системы</t>
  </si>
  <si>
    <t>Алюминиевая композитная панель AlymST-W0761, 4 мм</t>
  </si>
  <si>
    <t>Алюминиевая композитная панель AlymST-M1049, 4 мм</t>
  </si>
  <si>
    <t>Стеклофибробетонная панель RAL 7037, 20 мм</t>
  </si>
  <si>
    <t>Устройство навесного вентилируемого фасада с облицовкой клинкерной плиткой White Hills Берн Брик 395-80, серый</t>
  </si>
  <si>
    <t>Клинкерная плитка White Hills Берн Брик, 399-10, серый, 20 мм</t>
  </si>
  <si>
    <t>Клинкерная плитка White Hills Берн Брик, 395-80, серый, 20 мм</t>
  </si>
  <si>
    <t>Устройство НФС с облицовкой алюминиевой композитной панелью AlymST-M1049, 4 мм</t>
  </si>
  <si>
    <t>Устройство НФС с облицовкой алюминиевой композитной панелью AlymST-W0761, 4 мм</t>
  </si>
  <si>
    <t>Устройство НФС с облицовкой алюминиевой композитной панелью W0761 на ограждающих стенах вентшахт</t>
  </si>
  <si>
    <t>Устройство подшивки плит композитными панелями</t>
  </si>
  <si>
    <t>Устройство подшивки балконов и торцов плит композитными панелями AlymST-M1049</t>
  </si>
  <si>
    <t xml:space="preserve">Устройство навесного вентилируемого фасада с облицовкой клинкерной плиткой White Hills Берн Брик 399-10, серый </t>
  </si>
  <si>
    <t>Устройство штукатурного фасада с тонкослойной декоративной штукатуркой, окраска RAL 9010</t>
  </si>
  <si>
    <t>Тонкослойная декоративная штукатурка по технологии производителя, RAL 9010</t>
  </si>
  <si>
    <t>Устройство штукатурного фасада на ограждающих стенах вентшахт</t>
  </si>
  <si>
    <t>Устройство теплоизоляции наружных ограждающих конструкций НФС минераловатными плитами 150 мм</t>
  </si>
  <si>
    <t>Устройство теплоизоляции цоколя экструдированным пенополистиролом 120 мм</t>
  </si>
  <si>
    <t>Устройство теплоизоляции потолка утопленных входов минераловатными плитами 200 мм</t>
  </si>
  <si>
    <t>Rockwool «ВЕНТИ БАТТС», 200 мм</t>
  </si>
  <si>
    <t>Устройство теплоизоляции наружных ограждающих конструкций под штукатурный фасад 150 мм</t>
  </si>
  <si>
    <t>Rockwool «ФАСАД БАТТС», 150 мм</t>
  </si>
  <si>
    <t>Устройство теплоизоляции вентшахт минераловатными плитами 100 мм</t>
  </si>
  <si>
    <t>Rockwool «ФАСАД БАТТС», 100 мм</t>
  </si>
  <si>
    <t>Устройство разделительного элемента РЭ1</t>
  </si>
  <si>
    <t>Оцинкованная сталь, RAL 7022</t>
  </si>
  <si>
    <t>Устройство разделительного элемента РЭ2</t>
  </si>
  <si>
    <t>Устройство разделительного элемента РЭ3</t>
  </si>
  <si>
    <t>м.п</t>
  </si>
  <si>
    <t>Монтаж фасадных корзин кондиционеров К-1</t>
  </si>
  <si>
    <t>Корзина 1800×550×600 мм, RAL 7035</t>
  </si>
  <si>
    <t>Монтаж фасадных корзин кондиционеров К-2</t>
  </si>
  <si>
    <t>Корзина 900×550×600 мм, RAL 7038</t>
  </si>
  <si>
    <t>Монтаж фасадных корзин кондиционеров К-3</t>
  </si>
  <si>
    <t>Корзина 1800×550×600 мм, RAL 7038</t>
  </si>
  <si>
    <t>Монтаж стеклянных козырьков КО-1</t>
  </si>
  <si>
    <t>Триплекс прозрачный; ширина 1100 мм, вынос 1200 мм</t>
  </si>
  <si>
    <t>Монтаж стеклянных козырьков КО-2</t>
  </si>
  <si>
    <t>Триплекс прозрачный; ширина 1800 мм, вынос 1200 мм</t>
  </si>
  <si>
    <t>Монтаж стеклянных козырьков КО-3</t>
  </si>
  <si>
    <t>Триплекс прозрачный; ширина 2800 мм, вынос 1200 мм</t>
  </si>
  <si>
    <t>Монтаж домовых знаков ДЗ-1</t>
  </si>
  <si>
    <t>1810×360 мм, номер подъезда и номера квартир, с подсветкой</t>
  </si>
  <si>
    <t>Монтаж домовых знаков ДЗ-2</t>
  </si>
  <si>
    <t>Монтаж адресных знаков ДЗ-3</t>
  </si>
  <si>
    <t>1810×360 мм, рекламно-информационная, с подсветкой</t>
  </si>
  <si>
    <t>1300×325 мм, адресная, с подсветкой</t>
  </si>
  <si>
    <t>Монтаж знака энергоэффективности ДЗ-4</t>
  </si>
  <si>
    <t>Монтаж металлического ограждения балконов ОГБ-1, L=4380 мм</t>
  </si>
  <si>
    <t>Металлическое ограждение H=1200 мм, L=4380 мм</t>
  </si>
  <si>
    <t>Монтаж металлического ограждения балконов ОГБ-1, L=5400 мм</t>
  </si>
  <si>
    <t>Металлическое ограждение H=1200 мм, L=5400 мм, RAL 8023</t>
  </si>
  <si>
    <t>Монтаж металлического ограждения балконов ОГБ-1.1, L=1230 мм</t>
  </si>
  <si>
    <t>Металлическое ограждение H=1200 мм, L=1230 мм, RAL 8023</t>
  </si>
  <si>
    <t>Монтаж металлического ограждения балконов ОГБ-1.2, L=1450 мм</t>
  </si>
  <si>
    <t>Металлическое ограждение H=1200 мм, L=1450 мм, RAL 8023</t>
  </si>
  <si>
    <t>Монтаж металлического ограждения террас ОГБ-2</t>
  </si>
  <si>
    <t>Металлическое ограждение H=1200 мм, RAL 8023</t>
  </si>
  <si>
    <t xml:space="preserve">Устройство штукатурного фасада с тонкослойной декоративной штукатуркой, окраска RAL 9010, 2-8 этажей </t>
  </si>
  <si>
    <t>Триплекс прозрачный; ширина 2400 мм, вынос 1200 мм</t>
  </si>
  <si>
    <t>Монтаж фасадных корзин кондиционеров КК-1</t>
  </si>
  <si>
    <t>Монтаж фасадных корзин кондиционеров КК-2</t>
  </si>
  <si>
    <t>ОГ-2, металлическое ограждение террасы H=1200 мм</t>
  </si>
  <si>
    <t>ОГ-3, металлическое ограждение террасы H=900 мм</t>
  </si>
  <si>
    <t>м</t>
  </si>
  <si>
    <t>ДЗ-1, номер подъезда и номера квартир, 1810×360 мм, с подсветкой</t>
  </si>
  <si>
    <t>ДЗ-2, рекламно-информационная вывеска 1810×450 мм, с подсветкой</t>
  </si>
  <si>
    <t>ДЗ-3, табличка с адресом 1300×325 мм, с подсветкой</t>
  </si>
  <si>
    <t>показатель энергоэффективности 300×300 мм</t>
  </si>
  <si>
    <t>Д-4, показатель энергоэффективности 300×300 мм</t>
  </si>
  <si>
    <t>Устройство облицовки цоколя стеклофибробетонными панелями цокольной части НФС</t>
  </si>
  <si>
    <t>Минераловатные плиты Rockwool «ВЕНТИ БАТТС», 150 мм</t>
  </si>
  <si>
    <t>Алюминиевая композитная панель AlymST-M1049 в составе НФС, 4 мм</t>
  </si>
  <si>
    <t xml:space="preserve">Устройство теплоизоляции потолка входных групп плитами 200 мм, </t>
  </si>
  <si>
    <t>Устройство теплоизоляции кровельных надстроек, примыкающие к фасаду минераловатными плитами 100 мм</t>
  </si>
  <si>
    <t>Rockwool «ВЕНТИ БАТТС»,100 мм</t>
  </si>
  <si>
    <t>Устройство теплоизоляции наружных ограждающих конструкций под штукатурный фасад 150 мм,  1-8 этаж</t>
  </si>
  <si>
    <t>Объект:  «Комплексная жилая застройка с объектами социальной инженерной инфраструктуры. 
1 очередь строительства», планируемая к строительству на земельном участке с кадастровым номером 50:11:0030102:3705 расположенном по адресу: Московская область, городской округ Красногорск, вблизи п. Нахабино. Корпус №15</t>
  </si>
  <si>
    <t>Корзина кондиционера на 1 этаже из перфорированного металлического листа (круглые отверстия) 180х60х55 - окраска порошковой краской, матовая RAL7038</t>
  </si>
  <si>
    <t>Корзина кондиционера выше 2 этажа из перфорированного металлического листа (круглые отверстия) 180х60х55 - окраска порошковой краской, матовая RAL7035</t>
  </si>
  <si>
    <t>Стальной зажимной профиль, нержавеющая сталь, с порошковой окраской - RAL 7022. Уклон 0,5%.</t>
  </si>
  <si>
    <t xml:space="preserve">Устройство навесного вентилируемого фасада с облицовкой клинкерной плиткой 399-10, 1 этаж (наружные стены, откосы) </t>
  </si>
  <si>
    <t>Устройство навесного вентилируемого фасада с облицовкой клинкерной плиткой 395-80, 2-8 этажи (наружные стены, откосы)</t>
  </si>
  <si>
    <t>Устройство НФС с алюминиевой композитной панелью AlymST-M1049, наружные стены 2-8 этажей (наружные стены, откосы)</t>
  </si>
  <si>
    <t>Устройство подшивки нижней части балконов НФС панелями AlymST-M1049 (подшивка нижней части балкона)</t>
  </si>
  <si>
    <t>Устройство облицовки торцов балконов НФС панелями AlymST-M1049 (торцы балкона)</t>
  </si>
  <si>
    <t>Устройство подшивки плит композитными панелями AlymST-W0761, в составн НФС 4 мм, 2-8 этаж (наружные стены, откосы)</t>
  </si>
  <si>
    <t>Теплоизоляция</t>
  </si>
  <si>
    <t>Разделительные элементы выше (расклеповка) (</t>
  </si>
  <si>
    <t xml:space="preserve">Корзины кондиционеров </t>
  </si>
  <si>
    <t xml:space="preserve">Стеклянные козырьки </t>
  </si>
  <si>
    <t>Установка домовых знаков подъездов</t>
  </si>
  <si>
    <t xml:space="preserve">Ограждения балконов и террас </t>
  </si>
  <si>
    <t>Цоколь</t>
  </si>
  <si>
    <t>Штукатурный фасад</t>
  </si>
  <si>
    <t xml:space="preserve">Навесные вентилируемые фасады </t>
  </si>
  <si>
    <t>Утеплитель (У-2.1) - экструдированный пенополистирол теплопроводностью λb≤0,032 Вт/м°С (сначала точечная
приклейка, а затем крепление фиксатором на гибкой связи) - 120мм</t>
  </si>
  <si>
    <t>Утеплитель (У-3) Минераловатные плиты Rockwool «ВЕНТИ БАТТС», 150 мм</t>
  </si>
  <si>
    <t>Устройство теплоизоляции наружных ограждающих конструкций НФС минераловатными плитами 150 мм (1-8 этаж)</t>
  </si>
  <si>
    <t xml:space="preserve">У-2.1 Устройство теплоизоляции цоколя экструдированным пенополистиролом 120 мм </t>
  </si>
  <si>
    <t>Пропитка-гидрофобизатор для защиты от влаги и морозного разрушения по типу "Ceresit CT 13";</t>
  </si>
  <si>
    <t>Защитная штукатурка по сетке - 30 мм;</t>
  </si>
  <si>
    <t>Наименование работ:  Фасады. Корпус № 9</t>
  </si>
  <si>
    <t>ОГ-1, металлическое ограждение балконов H=1200 мм L=7125 мм</t>
  </si>
  <si>
    <t>Монтаж металлического ограждения балконов, терасс</t>
  </si>
  <si>
    <t>Наименование работ:  Фасады. Корпус № 15</t>
  </si>
  <si>
    <t>Фасад (РКС1-09-2024-К15-Р-АР3)</t>
  </si>
  <si>
    <t>Фасад (РКС1-09-2024-К9-Р-АР3)</t>
  </si>
  <si>
    <t xml:space="preserve">Штукатурный фасад </t>
  </si>
  <si>
    <t xml:space="preserve">Цоколь </t>
  </si>
  <si>
    <t xml:space="preserve">Разделительные элементы </t>
  </si>
  <si>
    <t>Корзины кондиционеров</t>
  </si>
  <si>
    <t>Стеклянные козырьки</t>
  </si>
  <si>
    <t xml:space="preserve">Установка домовых знаков </t>
  </si>
  <si>
    <t>Примечания: 
Подсистема НФС разрабатывается в составе КМД. Крепеж клинкера и точные шаги/типы крепежа не заданы в АР3;
В узлах примыканий присутствуют монтажная пена, паро-/гидроизоляционные ленты, тарельчатые дюбели, подсистема НФС и иные элементы; их точные объемы зависят от спецификаций производителя/КМД;
Узлы не задают точный расход на элементы;
Крепеж клинкера, подсистемы НФС, козырьков, корзин и ограждений — по КМД/расчету;
Крепление стеклянного козырька разрабатывается  в составе КМД витражных конструкций; 
Крепление корзин под кондиционер выполнить в соответсвии с расчетом фирмы-изготовителя;
Устройство ниши поливного крана в наружней стене задаются, расходы учитыватся в разделе ВК;
Ниша поливочного крана ГКЛВ 9,5 мм, 2 слоя; ПП60×27 + ПН28×27 и примыкание открытого балкона показаны как узлы; количественные ведомости для этих элементов в АР3 не приведены, расходы учитыватся в разделе ВК;
Крепление отливов из оцинкованной стали с полимерным покрытием 0,45 мм, RAL 7022 и устройсвто шумогасящей прокладки, разрабатывается в составе КМД. В стоимость работ входят все материалы, комплектующие, крепеж, доборные элементы, герметики, прокладки и иные расходные материалы, необходимые для полного завершения работ, даже если их количество отдельно не указано в ведомости</t>
  </si>
  <si>
    <t>Примечания: 
Подсистема НФС разрабатывается в составе КМД. Крепеж клинкера и точные шаги/типы крепежа не заданы в АР3;
В узлах примыканий присутствуют монтажная пена, паро-/гидроизоляционные ленты, тарельчатые дюбели, подсистема НФС и иные элементы; их точные объемы зависят от спецификаций производителя/КМД;
Узлы не задают точный расход на элементы;
Крепеж клинкера, подсистемы НФС, козырьков, корзин и ограждений — по КМД/расчету;
Крепление стеклянного козырька разрабатывается  в составе КМД витражных конструкций; 
Крепление корзин под кондиционер выполнить в соответсвии с расчетом фирмы-изготовителя;
Ниша поливочного крана ГКЛВ 9,5 мм, 2 слоя; ПП60×27 + ПН28×27 и примыкание открытого балкона показаны как узлы; количественные ведомости для этих элементов в АР3 не приведены, расходы учитыватся в разделе ВК;
Крепление отливов из оцинкованной стали с полимерным покрытием 0,45 мм, RAL 7022 и устройсвто шумогасящей прокладки, разрабатывается в составе КМД. В стоимость работ входят все материалы, комплектующие, крепеж, доборные элементы, герметики, прокладки и иные расходные материалы, необходимые для полного завершения работ, даже если их количество отдельно не указано в ведомости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</si>
</sst>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"/>
    <numFmt numFmtId="165" formatCode="_-* #,##0.00\ _₽_-;\-* #,##0.00\ _₽_-;_-* &quot;-&quot;??\ _₽_-;_-@_-"/>
    <numFmt numFmtId="166" formatCode="#,##0.00\ _₽"/>
    <numFmt numFmtId="167" formatCode="[=0]&quot;₽&quot;;General"/>
  </numFmts>
  <fonts count="35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rgb="FF34343C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rgb="FF34343C"/>
      <name val="Times New Roman"/>
      <family val="1"/>
      <charset val="204"/>
    </font>
    <font>
      <sz val="8"/>
      <color theme="1"/>
      <name val="Times New Roman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9">
    <xf numFmtId="0" fontId="0" fillId="0" borderId="0"/>
    <xf numFmtId="0" fontId="12" fillId="0" borderId="0"/>
    <xf numFmtId="0" fontId="13" fillId="0" borderId="0"/>
    <xf numFmtId="0" fontId="7" fillId="0" borderId="0"/>
    <xf numFmtId="0" fontId="6" fillId="0" borderId="0"/>
    <xf numFmtId="43" fontId="16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0" fontId="13" fillId="0" borderId="0"/>
    <xf numFmtId="0" fontId="12" fillId="0" borderId="0"/>
    <xf numFmtId="0" fontId="3" fillId="0" borderId="0"/>
    <xf numFmtId="0" fontId="2" fillId="0" borderId="0"/>
    <xf numFmtId="0" fontId="26" fillId="0" borderId="0"/>
    <xf numFmtId="0" fontId="28" fillId="0" borderId="0"/>
    <xf numFmtId="0" fontId="1" fillId="0" borderId="0"/>
    <xf numFmtId="0" fontId="1" fillId="0" borderId="0"/>
  </cellStyleXfs>
  <cellXfs count="271">
    <xf numFmtId="0" fontId="0" fillId="0" borderId="0" xfId="0"/>
    <xf numFmtId="49" fontId="9" fillId="0" borderId="0" xfId="0" applyNumberFormat="1" applyFont="1" applyAlignment="1">
      <alignment horizontal="center" wrapText="1"/>
    </xf>
    <xf numFmtId="4" fontId="9" fillId="0" borderId="0" xfId="0" applyNumberFormat="1" applyFont="1" applyAlignment="1">
      <alignment horizontal="center" wrapText="1"/>
    </xf>
    <xf numFmtId="49" fontId="18" fillId="0" borderId="0" xfId="6" applyNumberFormat="1" applyFont="1"/>
    <xf numFmtId="0" fontId="19" fillId="0" borderId="0" xfId="0" applyFont="1" applyAlignment="1">
      <alignment horizontal="left"/>
    </xf>
    <xf numFmtId="4" fontId="9" fillId="0" borderId="0" xfId="0" applyNumberFormat="1" applyFont="1" applyAlignment="1">
      <alignment horizontal="left" wrapText="1"/>
    </xf>
    <xf numFmtId="164" fontId="9" fillId="0" borderId="0" xfId="0" applyNumberFormat="1" applyFont="1" applyAlignment="1">
      <alignment horizontal="center" wrapText="1"/>
    </xf>
    <xf numFmtId="164" fontId="18" fillId="0" borderId="0" xfId="6" applyNumberFormat="1" applyFont="1"/>
    <xf numFmtId="49" fontId="8" fillId="2" borderId="0" xfId="0" applyNumberFormat="1" applyFont="1" applyFill="1" applyAlignment="1">
      <alignment horizontal="right"/>
    </xf>
    <xf numFmtId="49" fontId="20" fillId="0" borderId="0" xfId="0" applyNumberFormat="1" applyFont="1" applyAlignment="1">
      <alignment horizontal="center" vertical="center" wrapText="1"/>
    </xf>
    <xf numFmtId="49" fontId="15" fillId="0" borderId="0" xfId="6" applyNumberFormat="1" applyFont="1"/>
    <xf numFmtId="49" fontId="8" fillId="0" borderId="0" xfId="0" applyNumberFormat="1" applyFont="1"/>
    <xf numFmtId="4" fontId="9" fillId="0" borderId="0" xfId="6" applyNumberFormat="1" applyFont="1" applyAlignment="1">
      <alignment horizontal="left" vertical="center" wrapText="1"/>
    </xf>
    <xf numFmtId="4" fontId="9" fillId="0" borderId="0" xfId="6" applyNumberFormat="1" applyFont="1" applyAlignment="1">
      <alignment horizontal="center" vertical="center" wrapText="1"/>
    </xf>
    <xf numFmtId="4" fontId="9" fillId="5" borderId="0" xfId="0" applyNumberFormat="1" applyFont="1" applyFill="1" applyAlignment="1">
      <alignment horizontal="center" wrapText="1"/>
    </xf>
    <xf numFmtId="4" fontId="9" fillId="5" borderId="0" xfId="0" applyNumberFormat="1" applyFont="1" applyFill="1" applyAlignment="1">
      <alignment wrapText="1"/>
    </xf>
    <xf numFmtId="49" fontId="21" fillId="2" borderId="0" xfId="0" applyNumberFormat="1" applyFont="1" applyFill="1" applyAlignment="1">
      <alignment wrapText="1"/>
    </xf>
    <xf numFmtId="49" fontId="10" fillId="3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Alignment="1">
      <alignment wrapText="1"/>
    </xf>
    <xf numFmtId="4" fontId="21" fillId="0" borderId="0" xfId="0" applyNumberFormat="1" applyFont="1" applyAlignment="1">
      <alignment horizontal="center" vertical="center" wrapText="1"/>
    </xf>
    <xf numFmtId="4" fontId="9" fillId="0" borderId="0" xfId="0" applyNumberFormat="1" applyFont="1" applyAlignment="1">
      <alignment wrapText="1"/>
    </xf>
    <xf numFmtId="4" fontId="21" fillId="0" borderId="0" xfId="0" applyNumberFormat="1" applyFont="1" applyAlignment="1">
      <alignment horizontal="center" wrapText="1"/>
    </xf>
    <xf numFmtId="164" fontId="21" fillId="0" borderId="0" xfId="0" applyNumberFormat="1" applyFont="1" applyAlignment="1">
      <alignment horizontal="center" wrapText="1"/>
    </xf>
    <xf numFmtId="4" fontId="21" fillId="0" borderId="0" xfId="0" applyNumberFormat="1" applyFont="1" applyAlignment="1">
      <alignment wrapText="1"/>
    </xf>
    <xf numFmtId="4" fontId="21" fillId="0" borderId="0" xfId="0" applyNumberFormat="1" applyFont="1" applyAlignment="1">
      <alignment horizontal="left" wrapText="1"/>
    </xf>
    <xf numFmtId="4" fontId="21" fillId="2" borderId="0" xfId="0" applyNumberFormat="1" applyFont="1" applyFill="1" applyAlignment="1">
      <alignment horizontal="center" vertical="center" wrapText="1"/>
    </xf>
    <xf numFmtId="4" fontId="21" fillId="2" borderId="0" xfId="0" applyNumberFormat="1" applyFont="1" applyFill="1" applyAlignment="1">
      <alignment wrapText="1"/>
    </xf>
    <xf numFmtId="0" fontId="22" fillId="7" borderId="1" xfId="0" applyFont="1" applyFill="1" applyBorder="1" applyAlignment="1">
      <alignment horizontal="right" vertical="center" wrapText="1"/>
    </xf>
    <xf numFmtId="4" fontId="22" fillId="7" borderId="1" xfId="5" applyNumberFormat="1" applyFont="1" applyFill="1" applyBorder="1" applyAlignment="1">
      <alignment horizontal="center" vertical="center" wrapText="1"/>
    </xf>
    <xf numFmtId="0" fontId="19" fillId="0" borderId="0" xfId="15" applyFont="1" applyAlignment="1">
      <alignment horizontal="left"/>
    </xf>
    <xf numFmtId="4" fontId="19" fillId="0" borderId="0" xfId="15" applyNumberFormat="1" applyFont="1" applyAlignment="1">
      <alignment horizontal="left"/>
    </xf>
    <xf numFmtId="0" fontId="19" fillId="0" borderId="0" xfId="15" applyFont="1"/>
    <xf numFmtId="0" fontId="19" fillId="0" borderId="0" xfId="15" applyFont="1" applyAlignment="1">
      <alignment vertical="center"/>
    </xf>
    <xf numFmtId="0" fontId="27" fillId="0" borderId="0" xfId="15" applyFont="1"/>
    <xf numFmtId="0" fontId="28" fillId="0" borderId="0" xfId="15" applyFont="1"/>
    <xf numFmtId="166" fontId="28" fillId="0" borderId="0" xfId="15" applyNumberFormat="1" applyFont="1"/>
    <xf numFmtId="166" fontId="29" fillId="0" borderId="0" xfId="15" applyNumberFormat="1" applyFont="1"/>
    <xf numFmtId="0" fontId="29" fillId="0" borderId="0" xfId="15" applyFont="1"/>
    <xf numFmtId="165" fontId="28" fillId="0" borderId="0" xfId="15" applyNumberFormat="1" applyFont="1"/>
    <xf numFmtId="0" fontId="22" fillId="0" borderId="1" xfId="15" applyFont="1" applyBorder="1" applyAlignment="1">
      <alignment horizontal="center" vertical="center" wrapText="1"/>
    </xf>
    <xf numFmtId="49" fontId="17" fillId="8" borderId="1" xfId="15" applyNumberFormat="1" applyFont="1" applyFill="1" applyBorder="1" applyAlignment="1">
      <alignment horizontal="center" vertical="center" wrapText="1"/>
    </xf>
    <xf numFmtId="49" fontId="22" fillId="8" borderId="1" xfId="15" applyNumberFormat="1" applyFont="1" applyFill="1" applyBorder="1" applyAlignment="1">
      <alignment horizontal="center" vertical="center" wrapText="1"/>
    </xf>
    <xf numFmtId="49" fontId="17" fillId="4" borderId="1" xfId="15" applyNumberFormat="1" applyFont="1" applyFill="1" applyBorder="1" applyAlignment="1">
      <alignment horizontal="center" vertical="center" wrapText="1"/>
    </xf>
    <xf numFmtId="49" fontId="22" fillId="4" borderId="1" xfId="15" applyNumberFormat="1" applyFont="1" applyFill="1" applyBorder="1" applyAlignment="1">
      <alignment horizontal="center" vertical="center" wrapText="1"/>
    </xf>
    <xf numFmtId="0" fontId="17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center" vertical="center" wrapText="1"/>
    </xf>
    <xf numFmtId="4" fontId="22" fillId="4" borderId="1" xfId="15" applyNumberFormat="1" applyFont="1" applyFill="1" applyBorder="1" applyAlignment="1">
      <alignment horizontal="center" vertical="center" wrapText="1"/>
    </xf>
    <xf numFmtId="4" fontId="22" fillId="4" borderId="16" xfId="15" applyNumberFormat="1" applyFont="1" applyFill="1" applyBorder="1" applyAlignment="1">
      <alignment horizontal="center" vertical="center" wrapText="1"/>
    </xf>
    <xf numFmtId="4" fontId="24" fillId="4" borderId="16" xfId="15" applyNumberFormat="1" applyFont="1" applyFill="1" applyBorder="1" applyAlignment="1">
      <alignment horizontal="center" vertical="center" wrapText="1"/>
    </xf>
    <xf numFmtId="166" fontId="22" fillId="4" borderId="1" xfId="15" applyNumberFormat="1" applyFont="1" applyFill="1" applyBorder="1" applyAlignment="1">
      <alignment horizontal="center" vertical="center"/>
    </xf>
    <xf numFmtId="49" fontId="17" fillId="0" borderId="1" xfId="15" applyNumberFormat="1" applyFont="1" applyBorder="1" applyAlignment="1">
      <alignment horizontal="center" vertical="center" wrapText="1"/>
    </xf>
    <xf numFmtId="49" fontId="22" fillId="0" borderId="1" xfId="15" applyNumberFormat="1" applyFont="1" applyBorder="1" applyAlignment="1">
      <alignment horizontal="center" vertical="center" wrapText="1"/>
    </xf>
    <xf numFmtId="4" fontId="31" fillId="3" borderId="16" xfId="15" applyNumberFormat="1" applyFont="1" applyFill="1" applyBorder="1" applyAlignment="1">
      <alignment horizontal="center" vertical="center" wrapText="1"/>
    </xf>
    <xf numFmtId="4" fontId="17" fillId="3" borderId="1" xfId="15" applyNumberFormat="1" applyFont="1" applyFill="1" applyBorder="1" applyAlignment="1">
      <alignment horizontal="center" vertical="center" wrapText="1"/>
    </xf>
    <xf numFmtId="166" fontId="17" fillId="3" borderId="1" xfId="15" applyNumberFormat="1" applyFont="1" applyFill="1" applyBorder="1" applyAlignment="1">
      <alignment horizontal="center" vertical="center" wrapText="1"/>
    </xf>
    <xf numFmtId="4" fontId="17" fillId="0" borderId="1" xfId="15" applyNumberFormat="1" applyFont="1" applyBorder="1" applyAlignment="1">
      <alignment horizontal="center" vertical="center" wrapText="1"/>
    </xf>
    <xf numFmtId="4" fontId="17" fillId="3" borderId="16" xfId="15" applyNumberFormat="1" applyFont="1" applyFill="1" applyBorder="1" applyAlignment="1">
      <alignment horizontal="center" vertical="center" wrapText="1"/>
    </xf>
    <xf numFmtId="4" fontId="31" fillId="3" borderId="1" xfId="15" applyNumberFormat="1" applyFont="1" applyFill="1" applyBorder="1" applyAlignment="1">
      <alignment horizontal="center" vertical="center" wrapText="1"/>
    </xf>
    <xf numFmtId="49" fontId="17" fillId="3" borderId="1" xfId="15" applyNumberFormat="1" applyFont="1" applyFill="1" applyBorder="1" applyAlignment="1">
      <alignment horizontal="center" vertical="center" wrapText="1"/>
    </xf>
    <xf numFmtId="4" fontId="22" fillId="5" borderId="1" xfId="15" applyNumberFormat="1" applyFont="1" applyFill="1" applyBorder="1" applyAlignment="1">
      <alignment horizontal="center" vertical="center" wrapText="1"/>
    </xf>
    <xf numFmtId="0" fontId="22" fillId="9" borderId="20" xfId="15" applyFont="1" applyFill="1" applyBorder="1" applyAlignment="1">
      <alignment horizontal="center" vertical="center"/>
    </xf>
    <xf numFmtId="4" fontId="22" fillId="9" borderId="20" xfId="15" applyNumberFormat="1" applyFont="1" applyFill="1" applyBorder="1" applyAlignment="1">
      <alignment horizontal="center" vertical="center"/>
    </xf>
    <xf numFmtId="4" fontId="22" fillId="9" borderId="0" xfId="15" applyNumberFormat="1" applyFont="1" applyFill="1" applyAlignment="1">
      <alignment horizontal="center" vertical="center"/>
    </xf>
    <xf numFmtId="4" fontId="17" fillId="9" borderId="1" xfId="15" applyNumberFormat="1" applyFont="1" applyFill="1" applyBorder="1" applyAlignment="1">
      <alignment horizontal="center" vertical="center" wrapText="1"/>
    </xf>
    <xf numFmtId="0" fontId="22" fillId="0" borderId="1" xfId="15" applyFont="1" applyBorder="1" applyAlignment="1">
      <alignment horizontal="center" vertical="center"/>
    </xf>
    <xf numFmtId="0" fontId="24" fillId="0" borderId="1" xfId="15" applyFont="1" applyBorder="1" applyAlignment="1">
      <alignment horizontal="center" vertical="center"/>
    </xf>
    <xf numFmtId="4" fontId="22" fillId="0" borderId="1" xfId="15" applyNumberFormat="1" applyFont="1" applyBorder="1" applyAlignment="1">
      <alignment horizontal="center" vertical="center"/>
    </xf>
    <xf numFmtId="165" fontId="17" fillId="0" borderId="1" xfId="15" applyNumberFormat="1" applyFont="1" applyBorder="1" applyAlignment="1">
      <alignment horizontal="center" vertical="center"/>
    </xf>
    <xf numFmtId="0" fontId="22" fillId="8" borderId="1" xfId="16" applyFont="1" applyFill="1" applyBorder="1" applyAlignment="1">
      <alignment horizontal="left" vertical="center" wrapText="1"/>
    </xf>
    <xf numFmtId="0" fontId="22" fillId="8" borderId="1" xfId="15" applyFont="1" applyFill="1" applyBorder="1" applyAlignment="1">
      <alignment horizontal="center" vertical="center" wrapText="1"/>
    </xf>
    <xf numFmtId="4" fontId="22" fillId="8" borderId="1" xfId="15" applyNumberFormat="1" applyFont="1" applyFill="1" applyBorder="1" applyAlignment="1">
      <alignment horizontal="center" vertical="center" wrapText="1"/>
    </xf>
    <xf numFmtId="165" fontId="22" fillId="8" borderId="1" xfId="15" applyNumberFormat="1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167" fontId="17" fillId="3" borderId="1" xfId="15" applyNumberFormat="1" applyFont="1" applyFill="1" applyBorder="1" applyAlignment="1">
      <alignment horizontal="left" vertical="center" wrapText="1"/>
    </xf>
    <xf numFmtId="4" fontId="2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5" borderId="1" xfId="15" applyNumberFormat="1" applyFont="1" applyFill="1" applyBorder="1" applyAlignment="1">
      <alignment horizontal="center" vertical="center" wrapText="1"/>
    </xf>
    <xf numFmtId="49" fontId="32" fillId="7" borderId="1" xfId="0" applyNumberFormat="1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wrapText="1"/>
    </xf>
    <xf numFmtId="164" fontId="22" fillId="7" borderId="1" xfId="0" applyNumberFormat="1" applyFont="1" applyFill="1" applyBorder="1" applyAlignment="1">
      <alignment horizontal="center" vertical="center" wrapText="1"/>
    </xf>
    <xf numFmtId="43" fontId="23" fillId="7" borderId="1" xfId="5" applyFont="1" applyFill="1" applyBorder="1" applyAlignment="1">
      <alignment vertical="center" wrapText="1"/>
    </xf>
    <xf numFmtId="43" fontId="23" fillId="7" borderId="1" xfId="5" applyFont="1" applyFill="1" applyBorder="1" applyAlignment="1">
      <alignment horizontal="center" vertical="center" wrapText="1"/>
    </xf>
    <xf numFmtId="0" fontId="17" fillId="3" borderId="1" xfId="15" applyFont="1" applyFill="1" applyBorder="1" applyAlignment="1">
      <alignment horizontal="center" vertical="center" wrapText="1"/>
    </xf>
    <xf numFmtId="4" fontId="25" fillId="3" borderId="2" xfId="15" applyNumberFormat="1" applyFont="1" applyFill="1" applyBorder="1" applyAlignment="1">
      <alignment horizontal="center" vertical="center" wrapText="1"/>
    </xf>
    <xf numFmtId="0" fontId="25" fillId="3" borderId="1" xfId="15" applyFont="1" applyFill="1" applyBorder="1" applyAlignment="1">
      <alignment horizontal="center" vertical="center" wrapText="1"/>
    </xf>
    <xf numFmtId="49" fontId="9" fillId="9" borderId="0" xfId="0" applyNumberFormat="1" applyFont="1" applyFill="1" applyAlignment="1">
      <alignment wrapText="1"/>
    </xf>
    <xf numFmtId="49" fontId="9" fillId="9" borderId="0" xfId="0" applyNumberFormat="1" applyFont="1" applyFill="1" applyAlignment="1">
      <alignment horizontal="center" wrapText="1"/>
    </xf>
    <xf numFmtId="4" fontId="25" fillId="3" borderId="6" xfId="15" applyNumberFormat="1" applyFont="1" applyFill="1" applyBorder="1" applyAlignment="1">
      <alignment horizontal="center" vertical="center" wrapText="1"/>
    </xf>
    <xf numFmtId="4" fontId="25" fillId="3" borderId="1" xfId="15" applyNumberFormat="1" applyFont="1" applyFill="1" applyBorder="1" applyAlignment="1">
      <alignment horizontal="center" vertical="center"/>
    </xf>
    <xf numFmtId="0" fontId="22" fillId="3" borderId="1" xfId="15" applyFont="1" applyFill="1" applyBorder="1" applyAlignment="1">
      <alignment horizontal="center" vertical="center" wrapText="1"/>
    </xf>
    <xf numFmtId="0" fontId="22" fillId="0" borderId="1" xfId="15" applyFont="1" applyBorder="1" applyAlignment="1">
      <alignment horizontal="center" vertical="center" wrapText="1"/>
    </xf>
    <xf numFmtId="4" fontId="21" fillId="0" borderId="0" xfId="0" applyNumberFormat="1" applyFont="1" applyAlignment="1">
      <alignment horizontal="left" wrapText="1"/>
    </xf>
    <xf numFmtId="49" fontId="10" fillId="3" borderId="0" xfId="0" applyNumberFormat="1" applyFont="1" applyFill="1" applyAlignment="1">
      <alignment horizontal="center" vertical="center" wrapText="1"/>
    </xf>
    <xf numFmtId="4" fontId="22" fillId="3" borderId="1" xfId="15" applyNumberFormat="1" applyFont="1" applyFill="1" applyBorder="1" applyAlignment="1">
      <alignment horizontal="center" vertical="center" wrapText="1"/>
    </xf>
    <xf numFmtId="4" fontId="25" fillId="3" borderId="1" xfId="15" applyNumberFormat="1" applyFont="1" applyFill="1" applyBorder="1" applyAlignment="1">
      <alignment horizontal="center" vertical="center" wrapText="1"/>
    </xf>
    <xf numFmtId="0" fontId="17" fillId="3" borderId="1" xfId="17" applyFont="1" applyFill="1" applyBorder="1" applyAlignment="1">
      <alignment horizontal="left" vertical="center" wrapText="1"/>
    </xf>
    <xf numFmtId="0" fontId="33" fillId="3" borderId="1" xfId="15" applyFont="1" applyFill="1" applyBorder="1" applyAlignment="1">
      <alignment vertical="center" wrapText="1"/>
    </xf>
    <xf numFmtId="0" fontId="33" fillId="3" borderId="1" xfId="15" applyFont="1" applyFill="1" applyBorder="1" applyAlignment="1">
      <alignment wrapText="1"/>
    </xf>
    <xf numFmtId="0" fontId="17" fillId="3" borderId="1" xfId="15" applyFont="1" applyFill="1" applyBorder="1" applyAlignment="1">
      <alignment horizontal="left" vertical="center" wrapText="1"/>
    </xf>
    <xf numFmtId="0" fontId="33" fillId="3" borderId="1" xfId="15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4" fontId="22" fillId="5" borderId="16" xfId="15" applyNumberFormat="1" applyFont="1" applyFill="1" applyBorder="1" applyAlignment="1">
      <alignment horizontal="center" vertical="center" wrapText="1"/>
    </xf>
    <xf numFmtId="0" fontId="30" fillId="4" borderId="1" xfId="15" applyFont="1" applyFill="1" applyBorder="1" applyAlignment="1">
      <alignment horizontal="left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left" vertical="center" wrapText="1"/>
    </xf>
    <xf numFmtId="4" fontId="23" fillId="4" borderId="1" xfId="0" applyNumberFormat="1" applyFont="1" applyFill="1" applyBorder="1" applyAlignment="1">
      <alignment horizontal="center" vertical="center" wrapText="1"/>
    </xf>
    <xf numFmtId="4" fontId="25" fillId="4" borderId="1" xfId="15" applyNumberFormat="1" applyFont="1" applyFill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center" vertical="center" wrapText="1"/>
    </xf>
    <xf numFmtId="167" fontId="22" fillId="4" borderId="1" xfId="15" applyNumberFormat="1" applyFont="1" applyFill="1" applyBorder="1" applyAlignment="1">
      <alignment horizontal="left" vertical="center" wrapText="1"/>
    </xf>
    <xf numFmtId="167" fontId="23" fillId="4" borderId="1" xfId="15" applyNumberFormat="1" applyFont="1" applyFill="1" applyBorder="1" applyAlignment="1">
      <alignment horizontal="left" vertical="center" wrapText="1"/>
    </xf>
    <xf numFmtId="0" fontId="22" fillId="4" borderId="0" xfId="15" applyFont="1" applyFill="1" applyAlignment="1">
      <alignment horizontal="left" vertical="center"/>
    </xf>
    <xf numFmtId="4" fontId="23" fillId="4" borderId="1" xfId="15" applyNumberFormat="1" applyFont="1" applyFill="1" applyBorder="1" applyAlignment="1">
      <alignment horizontal="center" vertical="center"/>
    </xf>
    <xf numFmtId="4" fontId="23" fillId="4" borderId="1" xfId="15" applyNumberFormat="1" applyFont="1" applyFill="1" applyBorder="1" applyAlignment="1">
      <alignment horizontal="center" vertical="center" wrapText="1"/>
    </xf>
    <xf numFmtId="0" fontId="22" fillId="4" borderId="1" xfId="17" applyFont="1" applyFill="1" applyBorder="1" applyAlignment="1">
      <alignment vertical="center" wrapText="1"/>
    </xf>
    <xf numFmtId="0" fontId="22" fillId="4" borderId="1" xfId="17" applyFont="1" applyFill="1" applyBorder="1" applyAlignment="1">
      <alignment horizontal="left" vertical="center" wrapText="1"/>
    </xf>
    <xf numFmtId="0" fontId="25" fillId="0" borderId="0" xfId="15" applyFont="1" applyAlignment="1">
      <alignment horizontal="left" vertical="center"/>
    </xf>
    <xf numFmtId="0" fontId="23" fillId="4" borderId="1" xfId="15" applyFont="1" applyFill="1" applyBorder="1" applyAlignment="1">
      <alignment horizontal="center" vertical="center" wrapText="1"/>
    </xf>
    <xf numFmtId="0" fontId="23" fillId="4" borderId="1" xfId="15" applyFont="1" applyFill="1" applyBorder="1" applyAlignment="1">
      <alignment horizontal="left" vertical="center" wrapText="1"/>
    </xf>
    <xf numFmtId="2" fontId="22" fillId="4" borderId="1" xfId="15" applyNumberFormat="1" applyFont="1" applyFill="1" applyBorder="1" applyAlignment="1">
      <alignment horizontal="center" vertical="center" wrapText="1"/>
    </xf>
    <xf numFmtId="2" fontId="17" fillId="3" borderId="1" xfId="15" applyNumberFormat="1" applyFont="1" applyFill="1" applyBorder="1" applyAlignment="1">
      <alignment horizontal="center" vertical="center" wrapText="1"/>
    </xf>
    <xf numFmtId="2" fontId="17" fillId="4" borderId="1" xfId="15" applyNumberFormat="1" applyFont="1" applyFill="1" applyBorder="1" applyAlignment="1">
      <alignment horizontal="center" vertical="center" wrapText="1"/>
    </xf>
    <xf numFmtId="2" fontId="25" fillId="4" borderId="1" xfId="15" applyNumberFormat="1" applyFont="1" applyFill="1" applyBorder="1" applyAlignment="1">
      <alignment horizontal="center" vertical="center" wrapText="1"/>
    </xf>
    <xf numFmtId="0" fontId="28" fillId="3" borderId="0" xfId="15" applyFont="1" applyFill="1"/>
    <xf numFmtId="0" fontId="34" fillId="3" borderId="1" xfId="0" applyFont="1" applyFill="1" applyBorder="1" applyAlignment="1">
      <alignment horizontal="left" vertical="center" wrapText="1"/>
    </xf>
    <xf numFmtId="4" fontId="25" fillId="3" borderId="1" xfId="0" applyNumberFormat="1" applyFont="1" applyFill="1" applyBorder="1" applyAlignment="1">
      <alignment horizontal="center" vertical="center" wrapText="1"/>
    </xf>
    <xf numFmtId="4" fontId="22" fillId="3" borderId="16" xfId="15" applyNumberFormat="1" applyFont="1" applyFill="1" applyBorder="1" applyAlignment="1">
      <alignment horizontal="center" vertical="center" wrapText="1"/>
    </xf>
    <xf numFmtId="4" fontId="24" fillId="3" borderId="16" xfId="15" applyNumberFormat="1" applyFont="1" applyFill="1" applyBorder="1" applyAlignment="1">
      <alignment horizontal="center" vertical="center" wrapText="1"/>
    </xf>
    <xf numFmtId="166" fontId="22" fillId="3" borderId="1" xfId="15" applyNumberFormat="1" applyFont="1" applyFill="1" applyBorder="1" applyAlignment="1">
      <alignment horizontal="center" vertical="center"/>
    </xf>
    <xf numFmtId="166" fontId="28" fillId="3" borderId="0" xfId="15" applyNumberFormat="1" applyFont="1" applyFill="1"/>
    <xf numFmtId="165" fontId="28" fillId="3" borderId="0" xfId="15" applyNumberFormat="1" applyFont="1" applyFill="1"/>
    <xf numFmtId="0" fontId="29" fillId="3" borderId="0" xfId="15" applyFont="1" applyFill="1"/>
    <xf numFmtId="0" fontId="19" fillId="3" borderId="0" xfId="15" applyFont="1" applyFill="1"/>
    <xf numFmtId="4" fontId="17" fillId="3" borderId="4" xfId="15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17" fillId="3" borderId="2" xfId="15" applyFont="1" applyFill="1" applyBorder="1" applyAlignment="1">
      <alignment horizontal="left" vertical="center" wrapText="1"/>
    </xf>
    <xf numFmtId="4" fontId="31" fillId="5" borderId="1" xfId="15" applyNumberFormat="1" applyFont="1" applyFill="1" applyBorder="1" applyAlignment="1">
      <alignment horizontal="center" vertical="center" wrapText="1"/>
    </xf>
    <xf numFmtId="4" fontId="17" fillId="5" borderId="1" xfId="15" applyNumberFormat="1" applyFont="1" applyFill="1" applyBorder="1" applyAlignment="1">
      <alignment horizontal="center" vertical="center" wrapText="1"/>
    </xf>
    <xf numFmtId="49" fontId="17" fillId="5" borderId="1" xfId="15" applyNumberFormat="1" applyFont="1" applyFill="1" applyBorder="1" applyAlignment="1">
      <alignment horizontal="center" vertical="center" wrapText="1"/>
    </xf>
    <xf numFmtId="49" fontId="22" fillId="3" borderId="1" xfId="15" applyNumberFormat="1" applyFont="1" applyFill="1" applyBorder="1" applyAlignment="1">
      <alignment horizontal="center" vertical="center" wrapText="1"/>
    </xf>
    <xf numFmtId="49" fontId="22" fillId="0" borderId="1" xfId="15" applyNumberFormat="1" applyFont="1" applyFill="1" applyBorder="1" applyAlignment="1">
      <alignment horizontal="center" vertical="center" wrapText="1"/>
    </xf>
    <xf numFmtId="49" fontId="17" fillId="0" borderId="1" xfId="15" applyNumberFormat="1" applyFont="1" applyFill="1" applyBorder="1" applyAlignment="1">
      <alignment horizontal="center" vertical="center" wrapText="1"/>
    </xf>
    <xf numFmtId="4" fontId="31" fillId="4" borderId="16" xfId="15" applyNumberFormat="1" applyFont="1" applyFill="1" applyBorder="1" applyAlignment="1">
      <alignment horizontal="center" vertical="center" wrapText="1"/>
    </xf>
    <xf numFmtId="166" fontId="17" fillId="4" borderId="1" xfId="15" applyNumberFormat="1" applyFont="1" applyFill="1" applyBorder="1" applyAlignment="1">
      <alignment horizontal="center" vertical="center"/>
    </xf>
    <xf numFmtId="4" fontId="17" fillId="4" borderId="1" xfId="15" applyNumberFormat="1" applyFont="1" applyFill="1" applyBorder="1" applyAlignment="1">
      <alignment horizontal="center" vertical="center" wrapText="1"/>
    </xf>
    <xf numFmtId="4" fontId="31" fillId="4" borderId="1" xfId="15" applyNumberFormat="1" applyFont="1" applyFill="1" applyBorder="1" applyAlignment="1">
      <alignment horizontal="center" vertical="center" wrapText="1"/>
    </xf>
    <xf numFmtId="2" fontId="22" fillId="3" borderId="1" xfId="15" applyNumberFormat="1" applyFont="1" applyFill="1" applyBorder="1" applyAlignment="1">
      <alignment horizontal="center" vertical="center" wrapText="1"/>
    </xf>
    <xf numFmtId="166" fontId="31" fillId="3" borderId="1" xfId="15" applyNumberFormat="1" applyFont="1" applyFill="1" applyBorder="1" applyAlignment="1">
      <alignment horizontal="center" vertical="center"/>
    </xf>
    <xf numFmtId="4" fontId="17" fillId="3" borderId="1" xfId="15" applyNumberFormat="1" applyFont="1" applyFill="1" applyBorder="1" applyAlignment="1" applyProtection="1">
      <alignment horizontal="center" vertical="center" wrapText="1"/>
      <protection locked="0"/>
    </xf>
    <xf numFmtId="49" fontId="17" fillId="11" borderId="1" xfId="15" applyNumberFormat="1" applyFont="1" applyFill="1" applyBorder="1" applyAlignment="1">
      <alignment horizontal="center" vertical="center" wrapText="1"/>
    </xf>
    <xf numFmtId="49" fontId="22" fillId="11" borderId="1" xfId="15" applyNumberFormat="1" applyFont="1" applyFill="1" applyBorder="1" applyAlignment="1">
      <alignment horizontal="center" vertical="center" wrapText="1"/>
    </xf>
    <xf numFmtId="49" fontId="17" fillId="10" borderId="1" xfId="15" applyNumberFormat="1" applyFont="1" applyFill="1" applyBorder="1" applyAlignment="1">
      <alignment horizontal="center" vertical="center" wrapText="1"/>
    </xf>
    <xf numFmtId="49" fontId="22" fillId="10" borderId="1" xfId="15" applyNumberFormat="1" applyFont="1" applyFill="1" applyBorder="1" applyAlignment="1">
      <alignment horizontal="center" vertical="center" wrapText="1"/>
    </xf>
    <xf numFmtId="4" fontId="31" fillId="4" borderId="1" xfId="15" applyNumberFormat="1" applyFont="1" applyFill="1" applyBorder="1" applyAlignment="1" applyProtection="1">
      <alignment horizontal="center" vertical="center" wrapText="1"/>
      <protection locked="0"/>
    </xf>
    <xf numFmtId="4" fontId="17" fillId="4" borderId="1" xfId="15" applyNumberFormat="1" applyFont="1" applyFill="1" applyBorder="1" applyAlignment="1" applyProtection="1">
      <alignment horizontal="center" vertical="center" wrapText="1"/>
      <protection locked="0"/>
    </xf>
    <xf numFmtId="4" fontId="22" fillId="3" borderId="6" xfId="15" applyNumberFormat="1" applyFont="1" applyFill="1" applyBorder="1" applyAlignment="1">
      <alignment horizontal="center" vertical="center" wrapText="1"/>
    </xf>
    <xf numFmtId="166" fontId="31" fillId="4" borderId="1" xfId="15" applyNumberFormat="1" applyFont="1" applyFill="1" applyBorder="1" applyAlignment="1">
      <alignment horizontal="center" vertical="center"/>
    </xf>
    <xf numFmtId="4" fontId="25" fillId="4" borderId="2" xfId="15" applyNumberFormat="1" applyFont="1" applyFill="1" applyBorder="1" applyAlignment="1">
      <alignment horizontal="center" vertical="center" wrapText="1"/>
    </xf>
    <xf numFmtId="166" fontId="17" fillId="4" borderId="1" xfId="15" applyNumberFormat="1" applyFont="1" applyFill="1" applyBorder="1" applyAlignment="1">
      <alignment horizontal="center" vertical="center" wrapText="1"/>
    </xf>
    <xf numFmtId="4" fontId="25" fillId="4" borderId="1" xfId="15" applyNumberFormat="1" applyFont="1" applyFill="1" applyBorder="1" applyAlignment="1">
      <alignment horizontal="center" vertical="center"/>
    </xf>
    <xf numFmtId="4" fontId="22" fillId="11" borderId="16" xfId="15" applyNumberFormat="1" applyFont="1" applyFill="1" applyBorder="1" applyAlignment="1">
      <alignment horizontal="center" vertical="center" wrapText="1"/>
    </xf>
    <xf numFmtId="4" fontId="24" fillId="11" borderId="16" xfId="15" applyNumberFormat="1" applyFont="1" applyFill="1" applyBorder="1" applyAlignment="1">
      <alignment horizontal="center" vertical="center" wrapText="1"/>
    </xf>
    <xf numFmtId="166" fontId="22" fillId="11" borderId="1" xfId="15" applyNumberFormat="1" applyFont="1" applyFill="1" applyBorder="1" applyAlignment="1">
      <alignment horizontal="center" vertical="center"/>
    </xf>
    <xf numFmtId="4" fontId="22" fillId="11" borderId="1" xfId="15" applyNumberFormat="1" applyFont="1" applyFill="1" applyBorder="1" applyAlignment="1">
      <alignment horizontal="center" vertical="center" wrapText="1"/>
    </xf>
    <xf numFmtId="4" fontId="31" fillId="11" borderId="1" xfId="15" applyNumberFormat="1" applyFont="1" applyFill="1" applyBorder="1" applyAlignment="1">
      <alignment horizontal="center" vertical="center" wrapText="1"/>
    </xf>
    <xf numFmtId="4" fontId="17" fillId="11" borderId="1" xfId="15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15" applyNumberFormat="1" applyFont="1" applyFill="1" applyBorder="1" applyAlignment="1">
      <alignment horizontal="center" vertical="center" wrapText="1"/>
    </xf>
    <xf numFmtId="4" fontId="9" fillId="0" borderId="2" xfId="6" applyNumberFormat="1" applyFont="1" applyBorder="1" applyAlignment="1">
      <alignment horizontal="left" vertical="center" wrapText="1"/>
    </xf>
    <xf numFmtId="4" fontId="9" fillId="0" borderId="3" xfId="6" applyNumberFormat="1" applyFont="1" applyBorder="1" applyAlignment="1">
      <alignment horizontal="left" vertical="center" wrapText="1"/>
    </xf>
    <xf numFmtId="4" fontId="9" fillId="0" borderId="4" xfId="6" applyNumberFormat="1" applyFont="1" applyBorder="1" applyAlignment="1">
      <alignment horizontal="left" vertical="center" wrapText="1"/>
    </xf>
    <xf numFmtId="4" fontId="9" fillId="5" borderId="2" xfId="6" applyNumberFormat="1" applyFont="1" applyFill="1" applyBorder="1" applyAlignment="1">
      <alignment horizontal="center" vertical="center" wrapText="1"/>
    </xf>
    <xf numFmtId="4" fontId="9" fillId="5" borderId="3" xfId="6" applyNumberFormat="1" applyFont="1" applyFill="1" applyBorder="1" applyAlignment="1">
      <alignment horizontal="center" vertical="center" wrapText="1"/>
    </xf>
    <xf numFmtId="4" fontId="9" fillId="5" borderId="4" xfId="6" applyNumberFormat="1" applyFont="1" applyFill="1" applyBorder="1" applyAlignment="1">
      <alignment horizontal="center" vertical="center" wrapText="1"/>
    </xf>
    <xf numFmtId="0" fontId="18" fillId="0" borderId="0" xfId="10" applyFont="1" applyAlignment="1">
      <alignment horizontal="left" vertical="center" wrapText="1"/>
    </xf>
    <xf numFmtId="4" fontId="9" fillId="0" borderId="2" xfId="6" applyNumberFormat="1" applyFont="1" applyBorder="1" applyAlignment="1">
      <alignment horizontal="left" wrapText="1"/>
    </xf>
    <xf numFmtId="4" fontId="9" fillId="0" borderId="3" xfId="6" applyNumberFormat="1" applyFont="1" applyBorder="1" applyAlignment="1">
      <alignment horizontal="left" wrapText="1"/>
    </xf>
    <xf numFmtId="4" fontId="9" fillId="0" borderId="4" xfId="6" applyNumberFormat="1" applyFont="1" applyBorder="1" applyAlignment="1">
      <alignment horizontal="left" wrapText="1"/>
    </xf>
    <xf numFmtId="4" fontId="9" fillId="0" borderId="2" xfId="6" applyNumberFormat="1" applyFont="1" applyBorder="1" applyAlignment="1">
      <alignment horizontal="right" wrapText="1"/>
    </xf>
    <xf numFmtId="4" fontId="9" fillId="0" borderId="3" xfId="6" applyNumberFormat="1" applyFont="1" applyBorder="1" applyAlignment="1">
      <alignment horizontal="right" wrapText="1"/>
    </xf>
    <xf numFmtId="4" fontId="9" fillId="0" borderId="4" xfId="6" applyNumberFormat="1" applyFont="1" applyBorder="1" applyAlignment="1">
      <alignment horizontal="right" wrapText="1"/>
    </xf>
    <xf numFmtId="4" fontId="9" fillId="5" borderId="1" xfId="6" applyNumberFormat="1" applyFont="1" applyFill="1" applyBorder="1" applyAlignment="1">
      <alignment horizontal="center" vertical="center" wrapText="1"/>
    </xf>
    <xf numFmtId="4" fontId="9" fillId="0" borderId="2" xfId="6" applyNumberFormat="1" applyFont="1" applyBorder="1" applyAlignment="1">
      <alignment horizontal="center" vertical="center" wrapText="1"/>
    </xf>
    <xf numFmtId="4" fontId="9" fillId="0" borderId="3" xfId="6" applyNumberFormat="1" applyFont="1" applyBorder="1" applyAlignment="1">
      <alignment horizontal="center" vertical="center" wrapText="1"/>
    </xf>
    <xf numFmtId="4" fontId="9" fillId="0" borderId="4" xfId="6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 shrinkToFit="1"/>
    </xf>
    <xf numFmtId="0" fontId="11" fillId="0" borderId="3" xfId="0" applyFont="1" applyBorder="1" applyAlignment="1">
      <alignment horizontal="left" vertical="center" wrapText="1" shrinkToFit="1"/>
    </xf>
    <xf numFmtId="4" fontId="9" fillId="0" borderId="1" xfId="6" applyNumberFormat="1" applyFont="1" applyBorder="1" applyAlignment="1">
      <alignment horizontal="center" vertical="center" wrapText="1"/>
    </xf>
    <xf numFmtId="0" fontId="30" fillId="5" borderId="2" xfId="15" applyFont="1" applyFill="1" applyBorder="1" applyAlignment="1">
      <alignment horizontal="left" vertical="center" wrapText="1"/>
    </xf>
    <xf numFmtId="0" fontId="30" fillId="5" borderId="3" xfId="15" applyFont="1" applyFill="1" applyBorder="1" applyAlignment="1">
      <alignment horizontal="left" vertical="center" wrapText="1"/>
    </xf>
    <xf numFmtId="0" fontId="30" fillId="5" borderId="4" xfId="15" applyFont="1" applyFill="1" applyBorder="1" applyAlignment="1">
      <alignment horizontal="left" vertical="center" wrapText="1"/>
    </xf>
    <xf numFmtId="167" fontId="23" fillId="5" borderId="2" xfId="15" applyNumberFormat="1" applyFont="1" applyFill="1" applyBorder="1" applyAlignment="1">
      <alignment horizontal="left" vertical="center" wrapText="1"/>
    </xf>
    <xf numFmtId="167" fontId="23" fillId="5" borderId="3" xfId="15" applyNumberFormat="1" applyFont="1" applyFill="1" applyBorder="1" applyAlignment="1">
      <alignment horizontal="left" vertical="center" wrapText="1"/>
    </xf>
    <xf numFmtId="167" fontId="23" fillId="5" borderId="4" xfId="15" applyNumberFormat="1" applyFont="1" applyFill="1" applyBorder="1" applyAlignment="1">
      <alignment horizontal="left" vertical="center" wrapText="1"/>
    </xf>
    <xf numFmtId="0" fontId="22" fillId="5" borderId="2" xfId="15" applyFont="1" applyFill="1" applyBorder="1" applyAlignment="1">
      <alignment horizontal="left" vertical="center"/>
    </xf>
    <xf numFmtId="0" fontId="22" fillId="5" borderId="3" xfId="15" applyFont="1" applyFill="1" applyBorder="1" applyAlignment="1">
      <alignment horizontal="left" vertical="center"/>
    </xf>
    <xf numFmtId="0" fontId="22" fillId="5" borderId="4" xfId="15" applyFont="1" applyFill="1" applyBorder="1" applyAlignment="1">
      <alignment horizontal="left" vertical="center"/>
    </xf>
    <xf numFmtId="0" fontId="22" fillId="9" borderId="18" xfId="15" applyFont="1" applyFill="1" applyBorder="1" applyAlignment="1">
      <alignment horizontal="right" vertical="center"/>
    </xf>
    <xf numFmtId="0" fontId="22" fillId="9" borderId="3" xfId="15" applyFont="1" applyFill="1" applyBorder="1" applyAlignment="1">
      <alignment horizontal="right" vertical="center"/>
    </xf>
    <xf numFmtId="0" fontId="22" fillId="9" borderId="19" xfId="15" applyFont="1" applyFill="1" applyBorder="1" applyAlignment="1">
      <alignment horizontal="right" vertical="center"/>
    </xf>
    <xf numFmtId="0" fontId="22" fillId="0" borderId="2" xfId="15" applyFont="1" applyBorder="1" applyAlignment="1">
      <alignment horizontal="right" vertical="center"/>
    </xf>
    <xf numFmtId="0" fontId="22" fillId="0" borderId="3" xfId="15" applyFont="1" applyBorder="1" applyAlignment="1">
      <alignment horizontal="right" vertical="center"/>
    </xf>
    <xf numFmtId="0" fontId="22" fillId="0" borderId="4" xfId="15" applyFont="1" applyBorder="1" applyAlignment="1">
      <alignment horizontal="right" vertical="center"/>
    </xf>
    <xf numFmtId="0" fontId="19" fillId="0" borderId="6" xfId="0" applyFont="1" applyBorder="1" applyAlignment="1">
      <alignment horizontal="left" vertical="center" wrapText="1" shrinkToFit="1"/>
    </xf>
    <xf numFmtId="0" fontId="19" fillId="0" borderId="5" xfId="0" applyFont="1" applyBorder="1" applyAlignment="1">
      <alignment horizontal="left" vertical="center" wrapText="1" shrinkToFit="1"/>
    </xf>
    <xf numFmtId="49" fontId="10" fillId="3" borderId="0" xfId="0" applyNumberFormat="1" applyFont="1" applyFill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 shrinkToFit="1"/>
    </xf>
    <xf numFmtId="0" fontId="11" fillId="0" borderId="5" xfId="0" applyFont="1" applyBorder="1" applyAlignment="1">
      <alignment horizontal="left" vertical="center" wrapText="1" shrinkToFit="1"/>
    </xf>
    <xf numFmtId="167" fontId="22" fillId="3" borderId="2" xfId="15" applyNumberFormat="1" applyFont="1" applyFill="1" applyBorder="1" applyAlignment="1">
      <alignment horizontal="left" vertical="top" wrapText="1"/>
    </xf>
    <xf numFmtId="167" fontId="22" fillId="3" borderId="3" xfId="15" applyNumberFormat="1" applyFont="1" applyFill="1" applyBorder="1" applyAlignment="1">
      <alignment horizontal="left" vertical="top" wrapText="1"/>
    </xf>
    <xf numFmtId="167" fontId="22" fillId="3" borderId="4" xfId="15" applyNumberFormat="1" applyFont="1" applyFill="1" applyBorder="1" applyAlignment="1">
      <alignment horizontal="left" vertical="top" wrapText="1"/>
    </xf>
    <xf numFmtId="167" fontId="22" fillId="5" borderId="2" xfId="15" applyNumberFormat="1" applyFont="1" applyFill="1" applyBorder="1" applyAlignment="1">
      <alignment horizontal="left" vertical="center" wrapText="1"/>
    </xf>
    <xf numFmtId="167" fontId="22" fillId="5" borderId="3" xfId="15" applyNumberFormat="1" applyFont="1" applyFill="1" applyBorder="1" applyAlignment="1">
      <alignment horizontal="left" vertical="center" wrapText="1"/>
    </xf>
    <xf numFmtId="167" fontId="22" fillId="5" borderId="4" xfId="15" applyNumberFormat="1" applyFont="1" applyFill="1" applyBorder="1" applyAlignment="1">
      <alignment horizontal="left" vertical="center" wrapText="1"/>
    </xf>
    <xf numFmtId="4" fontId="22" fillId="0" borderId="17" xfId="15" applyNumberFormat="1" applyFont="1" applyBorder="1" applyAlignment="1">
      <alignment horizontal="center" vertical="center" wrapText="1"/>
    </xf>
    <xf numFmtId="4" fontId="22" fillId="0" borderId="21" xfId="15" applyNumberFormat="1" applyFont="1" applyBorder="1" applyAlignment="1">
      <alignment horizontal="center" vertical="center" wrapText="1"/>
    </xf>
    <xf numFmtId="4" fontId="22" fillId="0" borderId="12" xfId="15" applyNumberFormat="1" applyFont="1" applyBorder="1" applyAlignment="1">
      <alignment horizontal="center" vertical="center" wrapText="1"/>
    </xf>
    <xf numFmtId="4" fontId="22" fillId="0" borderId="22" xfId="15" applyNumberFormat="1" applyFont="1" applyBorder="1" applyAlignment="1">
      <alignment horizontal="center" vertical="center" wrapText="1"/>
    </xf>
    <xf numFmtId="0" fontId="22" fillId="0" borderId="1" xfId="15" applyFont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23" fillId="5" borderId="3" xfId="0" applyFont="1" applyFill="1" applyBorder="1" applyAlignment="1">
      <alignment horizontal="left" vertical="center" wrapText="1"/>
    </xf>
    <xf numFmtId="0" fontId="23" fillId="5" borderId="4" xfId="0" applyFont="1" applyFill="1" applyBorder="1" applyAlignment="1">
      <alignment horizontal="left" vertical="center" wrapText="1"/>
    </xf>
    <xf numFmtId="0" fontId="22" fillId="5" borderId="2" xfId="15" applyFont="1" applyFill="1" applyBorder="1" applyAlignment="1">
      <alignment horizontal="left" vertical="center" wrapText="1"/>
    </xf>
    <xf numFmtId="0" fontId="22" fillId="5" borderId="3" xfId="15" applyFont="1" applyFill="1" applyBorder="1" applyAlignment="1">
      <alignment horizontal="left" vertical="center" wrapText="1"/>
    </xf>
    <xf numFmtId="0" fontId="22" fillId="5" borderId="4" xfId="15" applyFont="1" applyFill="1" applyBorder="1" applyAlignment="1">
      <alignment horizontal="left" vertical="center" wrapText="1"/>
    </xf>
    <xf numFmtId="4" fontId="17" fillId="5" borderId="2" xfId="0" applyNumberFormat="1" applyFont="1" applyFill="1" applyBorder="1" applyAlignment="1">
      <alignment horizontal="center" vertical="center" wrapText="1"/>
    </xf>
    <xf numFmtId="4" fontId="17" fillId="5" borderId="3" xfId="0" applyNumberFormat="1" applyFont="1" applyFill="1" applyBorder="1" applyAlignment="1">
      <alignment horizontal="center" vertical="center" wrapText="1"/>
    </xf>
    <xf numFmtId="4" fontId="17" fillId="5" borderId="4" xfId="0" applyNumberFormat="1" applyFont="1" applyFill="1" applyBorder="1" applyAlignment="1">
      <alignment horizontal="center" vertical="center" wrapText="1"/>
    </xf>
    <xf numFmtId="4" fontId="9" fillId="6" borderId="12" xfId="0" applyNumberFormat="1" applyFont="1" applyFill="1" applyBorder="1" applyAlignment="1">
      <alignment horizontal="left" vertical="center" wrapText="1"/>
    </xf>
    <xf numFmtId="4" fontId="9" fillId="6" borderId="13" xfId="0" applyNumberFormat="1" applyFont="1" applyFill="1" applyBorder="1" applyAlignment="1">
      <alignment horizontal="left" vertical="center" wrapText="1"/>
    </xf>
    <xf numFmtId="4" fontId="9" fillId="6" borderId="14" xfId="0" applyNumberFormat="1" applyFont="1" applyFill="1" applyBorder="1" applyAlignment="1">
      <alignment horizontal="left" vertical="center" wrapText="1"/>
    </xf>
    <xf numFmtId="4" fontId="17" fillId="5" borderId="11" xfId="0" applyNumberFormat="1" applyFont="1" applyFill="1" applyBorder="1" applyAlignment="1">
      <alignment horizontal="center" vertical="center" wrapText="1"/>
    </xf>
    <xf numFmtId="4" fontId="17" fillId="5" borderId="9" xfId="0" applyNumberFormat="1" applyFont="1" applyFill="1" applyBorder="1" applyAlignment="1">
      <alignment horizontal="center" vertical="center" wrapText="1"/>
    </xf>
    <xf numFmtId="4" fontId="17" fillId="5" borderId="15" xfId="0" applyNumberFormat="1" applyFont="1" applyFill="1" applyBorder="1" applyAlignment="1">
      <alignment horizontal="center" vertical="center" wrapText="1"/>
    </xf>
    <xf numFmtId="0" fontId="22" fillId="0" borderId="17" xfId="15" applyFont="1" applyBorder="1" applyAlignment="1">
      <alignment horizontal="center" vertical="center" wrapText="1"/>
    </xf>
    <xf numFmtId="0" fontId="22" fillId="0" borderId="21" xfId="15" applyFont="1" applyBorder="1" applyAlignment="1">
      <alignment horizontal="center" vertical="center" wrapText="1"/>
    </xf>
    <xf numFmtId="0" fontId="18" fillId="0" borderId="17" xfId="15" applyFont="1" applyBorder="1" applyAlignment="1">
      <alignment horizontal="center" vertical="center" wrapText="1"/>
    </xf>
    <xf numFmtId="0" fontId="18" fillId="0" borderId="21" xfId="15" applyFont="1" applyBorder="1" applyAlignment="1">
      <alignment horizontal="center" vertical="center" wrapText="1"/>
    </xf>
    <xf numFmtId="4" fontId="9" fillId="6" borderId="7" xfId="0" applyNumberFormat="1" applyFont="1" applyFill="1" applyBorder="1" applyAlignment="1">
      <alignment horizontal="left" vertical="center" wrapText="1"/>
    </xf>
    <xf numFmtId="4" fontId="9" fillId="6" borderId="8" xfId="0" applyNumberFormat="1" applyFont="1" applyFill="1" applyBorder="1" applyAlignment="1">
      <alignment horizontal="left" vertical="center" wrapText="1"/>
    </xf>
    <xf numFmtId="4" fontId="9" fillId="6" borderId="10" xfId="0" applyNumberFormat="1" applyFont="1" applyFill="1" applyBorder="1" applyAlignment="1">
      <alignment horizontal="left" vertical="center" wrapText="1"/>
    </xf>
    <xf numFmtId="4" fontId="15" fillId="3" borderId="23" xfId="0" applyNumberFormat="1" applyFont="1" applyFill="1" applyBorder="1" applyAlignment="1">
      <alignment horizontal="left" wrapText="1"/>
    </xf>
    <xf numFmtId="4" fontId="15" fillId="3" borderId="24" xfId="0" applyNumberFormat="1" applyFont="1" applyFill="1" applyBorder="1" applyAlignment="1">
      <alignment horizontal="left" wrapText="1"/>
    </xf>
    <xf numFmtId="4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left" wrapText="1"/>
    </xf>
    <xf numFmtId="4" fontId="14" fillId="0" borderId="0" xfId="0" applyNumberFormat="1" applyFont="1" applyAlignment="1">
      <alignment horizontal="center" vertical="center" wrapText="1"/>
    </xf>
    <xf numFmtId="167" fontId="22" fillId="3" borderId="2" xfId="15" applyNumberFormat="1" applyFont="1" applyFill="1" applyBorder="1" applyAlignment="1">
      <alignment horizontal="left" vertical="center" wrapText="1"/>
    </xf>
    <xf numFmtId="167" fontId="22" fillId="3" borderId="3" xfId="15" applyNumberFormat="1" applyFont="1" applyFill="1" applyBorder="1" applyAlignment="1">
      <alignment horizontal="left" vertical="center" wrapText="1"/>
    </xf>
    <xf numFmtId="167" fontId="22" fillId="3" borderId="4" xfId="15" applyNumberFormat="1" applyFont="1" applyFill="1" applyBorder="1" applyAlignment="1">
      <alignment horizontal="left" vertical="center" wrapText="1"/>
    </xf>
    <xf numFmtId="0" fontId="22" fillId="10" borderId="2" xfId="15" applyFont="1" applyFill="1" applyBorder="1" applyAlignment="1">
      <alignment horizontal="left" vertical="center"/>
    </xf>
    <xf numFmtId="0" fontId="22" fillId="10" borderId="3" xfId="15" applyFont="1" applyFill="1" applyBorder="1" applyAlignment="1">
      <alignment horizontal="left" vertical="center"/>
    </xf>
    <xf numFmtId="0" fontId="22" fillId="10" borderId="4" xfId="15" applyFont="1" applyFill="1" applyBorder="1" applyAlignment="1">
      <alignment horizontal="left" vertical="center"/>
    </xf>
    <xf numFmtId="4" fontId="15" fillId="0" borderId="23" xfId="0" applyNumberFormat="1" applyFont="1" applyBorder="1" applyAlignment="1">
      <alignment horizontal="left" wrapText="1"/>
    </xf>
    <xf numFmtId="4" fontId="15" fillId="0" borderId="24" xfId="0" applyNumberFormat="1" applyFont="1" applyBorder="1" applyAlignment="1">
      <alignment horizontal="left" wrapText="1"/>
    </xf>
    <xf numFmtId="167" fontId="23" fillId="10" borderId="2" xfId="15" applyNumberFormat="1" applyFont="1" applyFill="1" applyBorder="1" applyAlignment="1">
      <alignment horizontal="left" vertical="center" wrapText="1"/>
    </xf>
    <xf numFmtId="167" fontId="23" fillId="10" borderId="3" xfId="15" applyNumberFormat="1" applyFont="1" applyFill="1" applyBorder="1" applyAlignment="1">
      <alignment horizontal="left" vertical="center" wrapText="1"/>
    </xf>
    <xf numFmtId="167" fontId="23" fillId="10" borderId="4" xfId="15" applyNumberFormat="1" applyFont="1" applyFill="1" applyBorder="1" applyAlignment="1">
      <alignment horizontal="left" vertical="center" wrapText="1"/>
    </xf>
    <xf numFmtId="167" fontId="22" fillId="10" borderId="2" xfId="15" applyNumberFormat="1" applyFont="1" applyFill="1" applyBorder="1" applyAlignment="1">
      <alignment horizontal="left" vertical="center" wrapText="1"/>
    </xf>
    <xf numFmtId="167" fontId="22" fillId="10" borderId="3" xfId="15" applyNumberFormat="1" applyFont="1" applyFill="1" applyBorder="1" applyAlignment="1">
      <alignment horizontal="left" vertical="center" wrapText="1"/>
    </xf>
    <xf numFmtId="167" fontId="22" fillId="10" borderId="4" xfId="15" applyNumberFormat="1" applyFont="1" applyFill="1" applyBorder="1" applyAlignment="1">
      <alignment horizontal="left" vertical="center" wrapText="1"/>
    </xf>
    <xf numFmtId="0" fontId="30" fillId="10" borderId="2" xfId="15" applyFont="1" applyFill="1" applyBorder="1" applyAlignment="1">
      <alignment horizontal="left" vertical="center" wrapText="1"/>
    </xf>
    <xf numFmtId="0" fontId="30" fillId="10" borderId="3" xfId="15" applyFont="1" applyFill="1" applyBorder="1" applyAlignment="1">
      <alignment horizontal="left" vertical="center" wrapText="1"/>
    </xf>
    <xf numFmtId="0" fontId="30" fillId="10" borderId="4" xfId="15" applyFont="1" applyFill="1" applyBorder="1" applyAlignment="1">
      <alignment horizontal="left" vertical="center" wrapText="1"/>
    </xf>
    <xf numFmtId="0" fontId="23" fillId="10" borderId="2" xfId="0" applyFont="1" applyFill="1" applyBorder="1" applyAlignment="1">
      <alignment horizontal="left" vertical="center" wrapText="1"/>
    </xf>
    <xf numFmtId="0" fontId="23" fillId="10" borderId="3" xfId="0" applyFont="1" applyFill="1" applyBorder="1" applyAlignment="1">
      <alignment horizontal="left" vertical="center" wrapText="1"/>
    </xf>
    <xf numFmtId="0" fontId="23" fillId="10" borderId="4" xfId="0" applyFont="1" applyFill="1" applyBorder="1" applyAlignment="1">
      <alignment horizontal="left" vertical="center" wrapText="1"/>
    </xf>
    <xf numFmtId="0" fontId="22" fillId="11" borderId="2" xfId="15" applyFont="1" applyFill="1" applyBorder="1" applyAlignment="1">
      <alignment horizontal="left" vertical="center" wrapText="1"/>
    </xf>
    <xf numFmtId="0" fontId="22" fillId="11" borderId="3" xfId="15" applyFont="1" applyFill="1" applyBorder="1" applyAlignment="1">
      <alignment horizontal="left" vertical="center" wrapText="1"/>
    </xf>
    <xf numFmtId="0" fontId="22" fillId="11" borderId="4" xfId="15" applyFont="1" applyFill="1" applyBorder="1" applyAlignment="1">
      <alignment horizontal="left" vertical="center" wrapText="1"/>
    </xf>
    <xf numFmtId="0" fontId="22" fillId="10" borderId="2" xfId="15" applyFont="1" applyFill="1" applyBorder="1" applyAlignment="1">
      <alignment horizontal="left" vertical="center" wrapText="1"/>
    </xf>
    <xf numFmtId="0" fontId="22" fillId="10" borderId="3" xfId="15" applyFont="1" applyFill="1" applyBorder="1" applyAlignment="1">
      <alignment horizontal="left" vertical="center" wrapText="1"/>
    </xf>
    <xf numFmtId="0" fontId="22" fillId="10" borderId="4" xfId="15" applyFont="1" applyFill="1" applyBorder="1" applyAlignment="1">
      <alignment horizontal="left" vertical="center" wrapText="1"/>
    </xf>
  </cellXfs>
  <cellStyles count="19">
    <cellStyle name="Обычный" xfId="0" builtinId="0"/>
    <cellStyle name="Обычный 2" xfId="1" xr:uid="{00000000-0005-0000-0000-000001000000}"/>
    <cellStyle name="Обычный 2 2" xfId="16" xr:uid="{15257A0D-E3BE-4CD5-9AE1-E1B44A6531E2}"/>
    <cellStyle name="Обычный 2 3 2" xfId="12" xr:uid="{00000000-0005-0000-0000-000002000000}"/>
    <cellStyle name="Обычный 3" xfId="3" xr:uid="{00000000-0005-0000-0000-000003000000}"/>
    <cellStyle name="Обычный 3 2" xfId="6" xr:uid="{00000000-0005-0000-0000-000004000000}"/>
    <cellStyle name="Обычный 3 2 2" xfId="10" xr:uid="{00000000-0005-0000-0000-000005000000}"/>
    <cellStyle name="Обычный 3 2 2 2" xfId="13" xr:uid="{00000000-0005-0000-0000-000006000000}"/>
    <cellStyle name="Обычный 3 2 2 2 3" xfId="18" xr:uid="{71CFAC14-10BC-416F-9C2B-DB16A71DF370}"/>
    <cellStyle name="Обычный 3 3" xfId="7" xr:uid="{00000000-0005-0000-0000-000007000000}"/>
    <cellStyle name="Обычный 4" xfId="4" xr:uid="{00000000-0005-0000-0000-000008000000}"/>
    <cellStyle name="Обычный 4 2" xfId="8" xr:uid="{00000000-0005-0000-0000-000009000000}"/>
    <cellStyle name="Обычный 5" xfId="15" xr:uid="{FF14E7F1-2131-4BB6-BC0D-BDFEAB915472}"/>
    <cellStyle name="Обычный 5 2" xfId="2" xr:uid="{00000000-0005-0000-0000-00000A000000}"/>
    <cellStyle name="Обычный 7" xfId="11" xr:uid="{00000000-0005-0000-0000-00000B000000}"/>
    <cellStyle name="Обычный 9 3 17 2" xfId="14" xr:uid="{A036F779-6293-4AB2-9B01-E1F0B8605830}"/>
    <cellStyle name="Обычный 9 3 17 2 2" xfId="17" xr:uid="{B4CBE467-EBFF-4143-B525-CDD32BD8A6A5}"/>
    <cellStyle name="Финансовый" xfId="5" builtinId="3"/>
    <cellStyle name="Финансовый 2" xfId="9" xr:uid="{00000000-0005-0000-0000-00000D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B7008-BE41-41EB-913F-FF5F835491A8}">
  <dimension ref="A1:T122"/>
  <sheetViews>
    <sheetView tabSelected="1" view="pageBreakPreview" topLeftCell="A88" zoomScale="85" zoomScaleNormal="115" zoomScaleSheetLayoutView="85" workbookViewId="0">
      <selection activeCell="K18" sqref="K18"/>
    </sheetView>
  </sheetViews>
  <sheetFormatPr defaultColWidth="7.875" defaultRowHeight="12.75" x14ac:dyDescent="0.2"/>
  <cols>
    <col min="1" max="1" width="4.375" style="29" customWidth="1"/>
    <col min="2" max="2" width="4.625" style="29" customWidth="1"/>
    <col min="3" max="3" width="5.75" style="29" customWidth="1"/>
    <col min="4" max="4" width="67.25" style="29" customWidth="1"/>
    <col min="5" max="5" width="5.5" style="29" customWidth="1"/>
    <col min="6" max="6" width="6.5" style="29" customWidth="1"/>
    <col min="7" max="10" width="9.625" style="30" customWidth="1"/>
    <col min="11" max="11" width="10.375" style="29" customWidth="1"/>
    <col min="12" max="13" width="13.125" style="29" customWidth="1"/>
    <col min="14" max="18" width="16.875" style="29" customWidth="1"/>
    <col min="19" max="20" width="8.25" style="31" bestFit="1" customWidth="1"/>
    <col min="21" max="16384" width="7.875" style="31"/>
  </cols>
  <sheetData>
    <row r="1" spans="1:18" ht="16.5" hidden="1" customHeight="1" x14ac:dyDescent="0.25">
      <c r="A1" s="18"/>
      <c r="B1" s="19"/>
      <c r="C1" s="19"/>
      <c r="D1" s="20"/>
      <c r="E1" s="21"/>
      <c r="F1" s="22"/>
      <c r="G1" s="19"/>
      <c r="H1" s="19"/>
      <c r="I1" s="19"/>
      <c r="J1" s="19"/>
      <c r="K1" s="23"/>
      <c r="L1" s="23"/>
      <c r="M1" s="23"/>
      <c r="N1" s="23"/>
      <c r="O1" s="23"/>
      <c r="P1" s="23"/>
      <c r="Q1" s="23"/>
      <c r="R1" s="8" t="s">
        <v>0</v>
      </c>
    </row>
    <row r="2" spans="1:18" ht="76.5" customHeight="1" x14ac:dyDescent="0.25">
      <c r="A2" s="242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90"/>
      <c r="N2" s="23"/>
      <c r="O2" s="23"/>
      <c r="P2" s="23"/>
      <c r="Q2" s="23"/>
      <c r="R2" s="16"/>
    </row>
    <row r="3" spans="1:18" ht="15.75" x14ac:dyDescent="0.25">
      <c r="A3" s="243" t="s">
        <v>171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90"/>
      <c r="N3" s="23"/>
      <c r="O3" s="23"/>
      <c r="P3" s="23"/>
      <c r="Q3" s="23"/>
      <c r="R3" s="16"/>
    </row>
    <row r="4" spans="1:18" s="32" customFormat="1" ht="33" customHeight="1" x14ac:dyDescent="0.25">
      <c r="A4" s="244" t="s">
        <v>2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</row>
    <row r="5" spans="1:18" s="32" customFormat="1" ht="18" customHeight="1" x14ac:dyDescent="0.25">
      <c r="A5" s="1"/>
      <c r="B5" s="2"/>
      <c r="C5" s="2"/>
      <c r="D5" s="2"/>
      <c r="E5" s="2"/>
      <c r="F5" s="6"/>
      <c r="G5" s="25"/>
      <c r="H5" s="25"/>
      <c r="I5" s="25"/>
      <c r="J5" s="25"/>
      <c r="K5" s="26"/>
      <c r="L5" s="26"/>
      <c r="M5" s="26"/>
      <c r="N5" s="26"/>
      <c r="O5" s="26"/>
      <c r="P5" s="26"/>
      <c r="Q5" s="26"/>
      <c r="R5" s="16"/>
    </row>
    <row r="6" spans="1:18" s="32" customFormat="1" ht="18" customHeight="1" x14ac:dyDescent="0.25">
      <c r="A6" s="1"/>
      <c r="B6" s="2"/>
      <c r="C6" s="2"/>
      <c r="D6" s="2"/>
      <c r="E6" s="237" t="s">
        <v>3</v>
      </c>
      <c r="F6" s="238"/>
      <c r="G6" s="238"/>
      <c r="H6" s="238"/>
      <c r="I6" s="238"/>
      <c r="J6" s="238"/>
      <c r="K6" s="239"/>
      <c r="L6" s="224"/>
      <c r="M6" s="225"/>
      <c r="N6" s="225"/>
      <c r="O6" s="225"/>
      <c r="P6" s="225"/>
      <c r="Q6" s="225"/>
      <c r="R6" s="226"/>
    </row>
    <row r="7" spans="1:18" s="33" customFormat="1" ht="22.5" customHeight="1" x14ac:dyDescent="0.25">
      <c r="A7" s="15"/>
      <c r="B7" s="15"/>
      <c r="C7" s="14"/>
      <c r="D7" s="5" t="s">
        <v>4</v>
      </c>
      <c r="E7" s="237" t="s">
        <v>5</v>
      </c>
      <c r="F7" s="238"/>
      <c r="G7" s="238"/>
      <c r="H7" s="238"/>
      <c r="I7" s="238"/>
      <c r="J7" s="238"/>
      <c r="K7" s="239"/>
      <c r="L7" s="224"/>
      <c r="M7" s="225"/>
      <c r="N7" s="225"/>
      <c r="O7" s="225"/>
      <c r="P7" s="225"/>
      <c r="Q7" s="225"/>
      <c r="R7" s="226"/>
    </row>
    <row r="8" spans="1:18" s="33" customFormat="1" ht="18" customHeight="1" x14ac:dyDescent="0.25">
      <c r="A8" s="84"/>
      <c r="B8" s="84"/>
      <c r="C8" s="85"/>
      <c r="D8" s="5" t="s">
        <v>6</v>
      </c>
      <c r="E8" s="237" t="s">
        <v>7</v>
      </c>
      <c r="F8" s="238"/>
      <c r="G8" s="238"/>
      <c r="H8" s="238"/>
      <c r="I8" s="238"/>
      <c r="J8" s="238"/>
      <c r="K8" s="239"/>
      <c r="L8" s="224"/>
      <c r="M8" s="225"/>
      <c r="N8" s="225"/>
      <c r="O8" s="225"/>
      <c r="P8" s="225"/>
      <c r="Q8" s="225"/>
      <c r="R8" s="226"/>
    </row>
    <row r="9" spans="1:18" ht="15.75" x14ac:dyDescent="0.25">
      <c r="A9" s="1"/>
      <c r="B9" s="2"/>
      <c r="C9" s="2"/>
      <c r="D9" s="2"/>
      <c r="E9" s="237" t="s">
        <v>8</v>
      </c>
      <c r="F9" s="238"/>
      <c r="G9" s="238"/>
      <c r="H9" s="238"/>
      <c r="I9" s="238"/>
      <c r="J9" s="238"/>
      <c r="K9" s="239"/>
      <c r="L9" s="224"/>
      <c r="M9" s="225"/>
      <c r="N9" s="225"/>
      <c r="O9" s="225"/>
      <c r="P9" s="225"/>
      <c r="Q9" s="225"/>
      <c r="R9" s="226"/>
    </row>
    <row r="10" spans="1:18" ht="15.75" x14ac:dyDescent="0.25">
      <c r="A10" s="1"/>
      <c r="B10" s="2"/>
      <c r="C10" s="2"/>
      <c r="D10" s="240"/>
      <c r="E10" s="237" t="s">
        <v>9</v>
      </c>
      <c r="F10" s="238"/>
      <c r="G10" s="238"/>
      <c r="H10" s="238"/>
      <c r="I10" s="238"/>
      <c r="J10" s="238"/>
      <c r="K10" s="239"/>
      <c r="L10" s="224"/>
      <c r="M10" s="225"/>
      <c r="N10" s="225"/>
      <c r="O10" s="225"/>
      <c r="P10" s="225"/>
      <c r="Q10" s="225"/>
      <c r="R10" s="226"/>
    </row>
    <row r="11" spans="1:18" ht="15.75" x14ac:dyDescent="0.25">
      <c r="A11" s="1"/>
      <c r="B11" s="2"/>
      <c r="C11" s="2"/>
      <c r="D11" s="240"/>
      <c r="E11" s="237" t="s">
        <v>10</v>
      </c>
      <c r="F11" s="238"/>
      <c r="G11" s="238"/>
      <c r="H11" s="238"/>
      <c r="I11" s="238"/>
      <c r="J11" s="238"/>
      <c r="K11" s="239"/>
      <c r="L11" s="224"/>
      <c r="M11" s="225"/>
      <c r="N11" s="225"/>
      <c r="O11" s="225"/>
      <c r="P11" s="225"/>
      <c r="Q11" s="225"/>
      <c r="R11" s="226"/>
    </row>
    <row r="12" spans="1:18" ht="15.75" x14ac:dyDescent="0.25">
      <c r="A12" s="1"/>
      <c r="B12" s="2"/>
      <c r="C12" s="2"/>
      <c r="D12" s="240"/>
      <c r="E12" s="237" t="s">
        <v>11</v>
      </c>
      <c r="F12" s="238"/>
      <c r="G12" s="238"/>
      <c r="H12" s="238"/>
      <c r="I12" s="238"/>
      <c r="J12" s="238"/>
      <c r="K12" s="239"/>
      <c r="L12" s="224"/>
      <c r="M12" s="225"/>
      <c r="N12" s="225"/>
      <c r="O12" s="225"/>
      <c r="P12" s="225"/>
      <c r="Q12" s="225"/>
      <c r="R12" s="226"/>
    </row>
    <row r="13" spans="1:18" ht="15.75" x14ac:dyDescent="0.25">
      <c r="A13" s="1"/>
      <c r="B13" s="2"/>
      <c r="C13" s="2"/>
      <c r="D13" s="241"/>
      <c r="E13" s="227" t="s">
        <v>12</v>
      </c>
      <c r="F13" s="228"/>
      <c r="G13" s="228"/>
      <c r="H13" s="228"/>
      <c r="I13" s="228"/>
      <c r="J13" s="228"/>
      <c r="K13" s="229"/>
      <c r="L13" s="230"/>
      <c r="M13" s="231"/>
      <c r="N13" s="231"/>
      <c r="O13" s="231"/>
      <c r="P13" s="231"/>
      <c r="Q13" s="231"/>
      <c r="R13" s="232"/>
    </row>
    <row r="14" spans="1:18" s="34" customFormat="1" ht="23.25" customHeight="1" x14ac:dyDescent="0.2">
      <c r="A14" s="233" t="s">
        <v>13</v>
      </c>
      <c r="B14" s="233" t="s">
        <v>14</v>
      </c>
      <c r="C14" s="233" t="s">
        <v>15</v>
      </c>
      <c r="D14" s="235" t="s">
        <v>62</v>
      </c>
      <c r="E14" s="233" t="s">
        <v>63</v>
      </c>
      <c r="F14" s="233" t="s">
        <v>64</v>
      </c>
      <c r="G14" s="213" t="s">
        <v>16</v>
      </c>
      <c r="H14" s="213" t="s">
        <v>17</v>
      </c>
      <c r="I14" s="213" t="s">
        <v>18</v>
      </c>
      <c r="J14" s="215" t="s">
        <v>65</v>
      </c>
      <c r="K14" s="217" t="s">
        <v>19</v>
      </c>
      <c r="L14" s="217"/>
      <c r="M14" s="217"/>
      <c r="N14" s="217"/>
      <c r="O14" s="217" t="s">
        <v>20</v>
      </c>
      <c r="P14" s="217"/>
      <c r="Q14" s="217"/>
      <c r="R14" s="217"/>
    </row>
    <row r="15" spans="1:18" s="34" customFormat="1" ht="19.5" customHeight="1" x14ac:dyDescent="0.2">
      <c r="A15" s="234"/>
      <c r="B15" s="234"/>
      <c r="C15" s="234"/>
      <c r="D15" s="236"/>
      <c r="E15" s="234"/>
      <c r="F15" s="234"/>
      <c r="G15" s="214"/>
      <c r="H15" s="214"/>
      <c r="I15" s="214"/>
      <c r="J15" s="216"/>
      <c r="K15" s="74" t="s">
        <v>21</v>
      </c>
      <c r="L15" s="74" t="s">
        <v>22</v>
      </c>
      <c r="M15" s="74" t="s">
        <v>23</v>
      </c>
      <c r="N15" s="74" t="s">
        <v>24</v>
      </c>
      <c r="O15" s="74" t="s">
        <v>21</v>
      </c>
      <c r="P15" s="74" t="s">
        <v>22</v>
      </c>
      <c r="Q15" s="74" t="s">
        <v>23</v>
      </c>
      <c r="R15" s="74" t="s">
        <v>24</v>
      </c>
    </row>
    <row r="16" spans="1:18" s="34" customFormat="1" ht="15" customHeight="1" x14ac:dyDescent="0.2">
      <c r="A16" s="89">
        <v>1</v>
      </c>
      <c r="B16" s="89">
        <f>A16+1</f>
        <v>2</v>
      </c>
      <c r="C16" s="89">
        <f>B16+1</f>
        <v>3</v>
      </c>
      <c r="D16" s="89">
        <f>C16+1</f>
        <v>4</v>
      </c>
      <c r="E16" s="89">
        <f>D16+1</f>
        <v>5</v>
      </c>
      <c r="F16" s="89">
        <f t="shared" ref="F16:R16" si="0">E16+1</f>
        <v>6</v>
      </c>
      <c r="G16" s="89">
        <f t="shared" si="0"/>
        <v>7</v>
      </c>
      <c r="H16" s="89">
        <f t="shared" si="0"/>
        <v>8</v>
      </c>
      <c r="I16" s="89">
        <f t="shared" si="0"/>
        <v>9</v>
      </c>
      <c r="J16" s="89">
        <f t="shared" si="0"/>
        <v>10</v>
      </c>
      <c r="K16" s="89">
        <f t="shared" si="0"/>
        <v>11</v>
      </c>
      <c r="L16" s="89">
        <f t="shared" si="0"/>
        <v>12</v>
      </c>
      <c r="M16" s="89">
        <f t="shared" si="0"/>
        <v>13</v>
      </c>
      <c r="N16" s="89">
        <f t="shared" si="0"/>
        <v>14</v>
      </c>
      <c r="O16" s="89">
        <f t="shared" si="0"/>
        <v>15</v>
      </c>
      <c r="P16" s="89">
        <f t="shared" si="0"/>
        <v>16</v>
      </c>
      <c r="Q16" s="89">
        <f t="shared" si="0"/>
        <v>17</v>
      </c>
      <c r="R16" s="89">
        <f t="shared" si="0"/>
        <v>18</v>
      </c>
    </row>
    <row r="17" spans="1:20" s="34" customFormat="1" ht="16.5" customHeight="1" x14ac:dyDescent="0.2">
      <c r="A17" s="41" t="s">
        <v>25</v>
      </c>
      <c r="B17" s="41"/>
      <c r="C17" s="41"/>
      <c r="D17" s="68" t="s">
        <v>176</v>
      </c>
      <c r="E17" s="69"/>
      <c r="F17" s="69"/>
      <c r="G17" s="70"/>
      <c r="H17" s="70"/>
      <c r="I17" s="70"/>
      <c r="J17" s="70"/>
      <c r="K17" s="69"/>
      <c r="L17" s="69"/>
      <c r="M17" s="69"/>
      <c r="N17" s="69"/>
      <c r="O17" s="71"/>
      <c r="P17" s="71"/>
      <c r="Q17" s="71"/>
      <c r="R17" s="71"/>
    </row>
    <row r="18" spans="1:20" s="34" customFormat="1" ht="21.95" customHeight="1" x14ac:dyDescent="0.2">
      <c r="A18" s="75"/>
      <c r="B18" s="75"/>
      <c r="C18" s="75"/>
      <c r="D18" s="221" t="s">
        <v>164</v>
      </c>
      <c r="E18" s="222"/>
      <c r="F18" s="222"/>
      <c r="G18" s="223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</row>
    <row r="19" spans="1:20" s="34" customFormat="1" ht="24" customHeight="1" x14ac:dyDescent="0.2">
      <c r="A19" s="43"/>
      <c r="B19" s="43"/>
      <c r="C19" s="43"/>
      <c r="D19" s="72" t="s">
        <v>150</v>
      </c>
      <c r="E19" s="45" t="s">
        <v>28</v>
      </c>
      <c r="F19" s="119"/>
      <c r="G19" s="119">
        <v>1762.62</v>
      </c>
      <c r="H19" s="119"/>
      <c r="I19" s="119"/>
      <c r="J19" s="119"/>
      <c r="K19" s="119"/>
      <c r="L19" s="119"/>
      <c r="M19" s="119"/>
      <c r="N19" s="119">
        <f>K19+L19+M19</f>
        <v>0</v>
      </c>
      <c r="O19" s="119">
        <f>G19*K19</f>
        <v>0</v>
      </c>
      <c r="P19" s="119">
        <f>G19*L19</f>
        <v>0</v>
      </c>
      <c r="Q19" s="119">
        <f>G19*M19</f>
        <v>0</v>
      </c>
      <c r="R19" s="119">
        <f>O19+P19+Q19</f>
        <v>0</v>
      </c>
      <c r="S19" s="123"/>
    </row>
    <row r="20" spans="1:20" s="34" customFormat="1" ht="15" customHeight="1" x14ac:dyDescent="0.2">
      <c r="A20" s="58"/>
      <c r="B20" s="58"/>
      <c r="C20" s="139"/>
      <c r="D20" s="95" t="s">
        <v>74</v>
      </c>
      <c r="E20" s="99" t="s">
        <v>28</v>
      </c>
      <c r="F20" s="120">
        <v>1.07</v>
      </c>
      <c r="G20" s="120">
        <f>G19*F20</f>
        <v>1886</v>
      </c>
      <c r="H20" s="126"/>
      <c r="I20" s="126"/>
      <c r="J20" s="126"/>
      <c r="K20" s="127"/>
      <c r="L20" s="128"/>
      <c r="M20" s="128"/>
      <c r="N20" s="146">
        <f t="shared" ref="N20:N82" si="1">K20+L20+M20</f>
        <v>0</v>
      </c>
      <c r="O20" s="146">
        <f t="shared" ref="O20:O82" si="2">G20*K20</f>
        <v>0</v>
      </c>
      <c r="P20" s="146">
        <f t="shared" ref="P20:P82" si="3">G20*L20</f>
        <v>0</v>
      </c>
      <c r="Q20" s="146">
        <f t="shared" ref="Q20:Q82" si="4">G20*M20</f>
        <v>0</v>
      </c>
      <c r="R20" s="146">
        <f t="shared" ref="R20:R82" si="5">O20+P20+Q20</f>
        <v>0</v>
      </c>
      <c r="S20" s="123"/>
    </row>
    <row r="21" spans="1:20" s="34" customFormat="1" ht="22.5" customHeight="1" x14ac:dyDescent="0.2">
      <c r="A21" s="42"/>
      <c r="B21" s="42"/>
      <c r="C21" s="43"/>
      <c r="D21" s="102" t="s">
        <v>151</v>
      </c>
      <c r="E21" s="104" t="s">
        <v>28</v>
      </c>
      <c r="F21" s="121"/>
      <c r="G21" s="119">
        <v>3089.35</v>
      </c>
      <c r="H21" s="119"/>
      <c r="I21" s="119"/>
      <c r="J21" s="119"/>
      <c r="K21" s="119"/>
      <c r="L21" s="119"/>
      <c r="M21" s="119"/>
      <c r="N21" s="119">
        <f t="shared" si="1"/>
        <v>0</v>
      </c>
      <c r="O21" s="119">
        <f t="shared" si="2"/>
        <v>0</v>
      </c>
      <c r="P21" s="119">
        <f t="shared" si="3"/>
        <v>0</v>
      </c>
      <c r="Q21" s="119">
        <f t="shared" si="4"/>
        <v>0</v>
      </c>
      <c r="R21" s="119">
        <f t="shared" si="5"/>
        <v>0</v>
      </c>
      <c r="S21" s="123"/>
    </row>
    <row r="22" spans="1:20" s="34" customFormat="1" ht="15" customHeight="1" x14ac:dyDescent="0.2">
      <c r="A22" s="50"/>
      <c r="B22" s="50"/>
      <c r="C22" s="51"/>
      <c r="D22" s="98" t="s">
        <v>75</v>
      </c>
      <c r="E22" s="99" t="s">
        <v>28</v>
      </c>
      <c r="F22" s="120">
        <v>1.07</v>
      </c>
      <c r="G22" s="120">
        <f>F22*G21</f>
        <v>3305.6</v>
      </c>
      <c r="H22" s="52"/>
      <c r="I22" s="52"/>
      <c r="J22" s="52"/>
      <c r="K22" s="52"/>
      <c r="L22" s="147"/>
      <c r="M22" s="147"/>
      <c r="N22" s="146">
        <f t="shared" si="1"/>
        <v>0</v>
      </c>
      <c r="O22" s="146">
        <f t="shared" si="2"/>
        <v>0</v>
      </c>
      <c r="P22" s="146">
        <f t="shared" si="3"/>
        <v>0</v>
      </c>
      <c r="Q22" s="146">
        <f t="shared" si="4"/>
        <v>0</v>
      </c>
      <c r="R22" s="146">
        <f t="shared" si="5"/>
        <v>0</v>
      </c>
      <c r="S22" s="123"/>
    </row>
    <row r="23" spans="1:20" s="34" customFormat="1" ht="23.25" customHeight="1" x14ac:dyDescent="0.2">
      <c r="A23" s="42"/>
      <c r="B23" s="42"/>
      <c r="C23" s="43"/>
      <c r="D23" s="72" t="s">
        <v>152</v>
      </c>
      <c r="E23" s="104" t="s">
        <v>28</v>
      </c>
      <c r="F23" s="119"/>
      <c r="G23" s="119">
        <v>274.64</v>
      </c>
      <c r="H23" s="47"/>
      <c r="I23" s="47"/>
      <c r="J23" s="47"/>
      <c r="K23" s="48"/>
      <c r="L23" s="49"/>
      <c r="M23" s="49"/>
      <c r="N23" s="119">
        <f t="shared" si="1"/>
        <v>0</v>
      </c>
      <c r="O23" s="119">
        <f t="shared" si="2"/>
        <v>0</v>
      </c>
      <c r="P23" s="119">
        <f t="shared" si="3"/>
        <v>0</v>
      </c>
      <c r="Q23" s="119">
        <f t="shared" si="4"/>
        <v>0</v>
      </c>
      <c r="R23" s="119">
        <f t="shared" si="5"/>
        <v>0</v>
      </c>
      <c r="S23" s="123"/>
    </row>
    <row r="24" spans="1:20" s="34" customFormat="1" ht="15" customHeight="1" x14ac:dyDescent="0.2">
      <c r="A24" s="50"/>
      <c r="B24" s="51"/>
      <c r="C24" s="51"/>
      <c r="D24" s="94" t="s">
        <v>71</v>
      </c>
      <c r="E24" s="99" t="s">
        <v>28</v>
      </c>
      <c r="F24" s="120">
        <v>1.2</v>
      </c>
      <c r="G24" s="120">
        <f>F24*G23</f>
        <v>329.57</v>
      </c>
      <c r="H24" s="57"/>
      <c r="I24" s="57"/>
      <c r="J24" s="57"/>
      <c r="K24" s="57"/>
      <c r="L24" s="148"/>
      <c r="M24" s="148"/>
      <c r="N24" s="146">
        <f t="shared" si="1"/>
        <v>0</v>
      </c>
      <c r="O24" s="146">
        <f t="shared" si="2"/>
        <v>0</v>
      </c>
      <c r="P24" s="146">
        <f t="shared" si="3"/>
        <v>0</v>
      </c>
      <c r="Q24" s="146">
        <f t="shared" si="4"/>
        <v>0</v>
      </c>
      <c r="R24" s="146">
        <f t="shared" si="5"/>
        <v>0</v>
      </c>
      <c r="S24" s="123"/>
    </row>
    <row r="25" spans="1:20" s="34" customFormat="1" ht="22.5" customHeight="1" x14ac:dyDescent="0.2">
      <c r="A25" s="42"/>
      <c r="B25" s="42"/>
      <c r="C25" s="43"/>
      <c r="D25" s="134" t="s">
        <v>153</v>
      </c>
      <c r="E25" s="104" t="s">
        <v>28</v>
      </c>
      <c r="F25" s="119"/>
      <c r="G25" s="119">
        <v>790.56</v>
      </c>
      <c r="H25" s="47"/>
      <c r="I25" s="47"/>
      <c r="J25" s="47"/>
      <c r="K25" s="48"/>
      <c r="L25" s="49"/>
      <c r="M25" s="49"/>
      <c r="N25" s="119">
        <f t="shared" si="1"/>
        <v>0</v>
      </c>
      <c r="O25" s="119">
        <f t="shared" si="2"/>
        <v>0</v>
      </c>
      <c r="P25" s="119">
        <f t="shared" si="3"/>
        <v>0</v>
      </c>
      <c r="Q25" s="119">
        <f t="shared" si="4"/>
        <v>0</v>
      </c>
      <c r="R25" s="119">
        <f t="shared" si="5"/>
        <v>0</v>
      </c>
      <c r="S25" s="129"/>
    </row>
    <row r="26" spans="1:20" s="34" customFormat="1" ht="15" customHeight="1" x14ac:dyDescent="0.2">
      <c r="A26" s="50"/>
      <c r="B26" s="50"/>
      <c r="C26" s="51"/>
      <c r="D26" s="124" t="s">
        <v>71</v>
      </c>
      <c r="E26" s="103" t="s">
        <v>28</v>
      </c>
      <c r="F26" s="120">
        <v>1.2</v>
      </c>
      <c r="G26" s="120">
        <f>F26*G25</f>
        <v>948.67</v>
      </c>
      <c r="H26" s="57"/>
      <c r="I26" s="57"/>
      <c r="J26" s="57"/>
      <c r="K26" s="53"/>
      <c r="L26" s="54"/>
      <c r="M26" s="54"/>
      <c r="N26" s="146">
        <f t="shared" si="1"/>
        <v>0</v>
      </c>
      <c r="O26" s="146">
        <f t="shared" si="2"/>
        <v>0</v>
      </c>
      <c r="P26" s="146">
        <f t="shared" si="3"/>
        <v>0</v>
      </c>
      <c r="Q26" s="146">
        <f t="shared" si="4"/>
        <v>0</v>
      </c>
      <c r="R26" s="146">
        <f t="shared" si="5"/>
        <v>0</v>
      </c>
      <c r="S26" s="129"/>
    </row>
    <row r="27" spans="1:20" s="37" customFormat="1" ht="15" customHeight="1" x14ac:dyDescent="0.2">
      <c r="A27" s="42"/>
      <c r="B27" s="42"/>
      <c r="C27" s="42"/>
      <c r="D27" s="134" t="s">
        <v>154</v>
      </c>
      <c r="E27" s="104" t="s">
        <v>28</v>
      </c>
      <c r="F27" s="122"/>
      <c r="G27" s="119">
        <v>375.34</v>
      </c>
      <c r="H27" s="47"/>
      <c r="I27" s="47"/>
      <c r="J27" s="47"/>
      <c r="K27" s="48"/>
      <c r="L27" s="49"/>
      <c r="M27" s="49"/>
      <c r="N27" s="119">
        <f t="shared" si="1"/>
        <v>0</v>
      </c>
      <c r="O27" s="119">
        <f t="shared" si="2"/>
        <v>0</v>
      </c>
      <c r="P27" s="119">
        <f t="shared" si="3"/>
        <v>0</v>
      </c>
      <c r="Q27" s="119">
        <f t="shared" si="4"/>
        <v>0</v>
      </c>
      <c r="R27" s="119">
        <f t="shared" si="5"/>
        <v>0</v>
      </c>
      <c r="S27" s="129"/>
      <c r="T27" s="36"/>
    </row>
    <row r="28" spans="1:20" s="37" customFormat="1" ht="15" customHeight="1" x14ac:dyDescent="0.2">
      <c r="A28" s="50"/>
      <c r="B28" s="50"/>
      <c r="C28" s="50"/>
      <c r="D28" s="124" t="s">
        <v>71</v>
      </c>
      <c r="E28" s="99" t="s">
        <v>28</v>
      </c>
      <c r="F28" s="120">
        <v>1.2</v>
      </c>
      <c r="G28" s="120">
        <f>F28*G27</f>
        <v>450.41</v>
      </c>
      <c r="H28" s="86"/>
      <c r="I28" s="86"/>
      <c r="J28" s="86"/>
      <c r="K28" s="56"/>
      <c r="L28" s="54"/>
      <c r="M28" s="54"/>
      <c r="N28" s="146">
        <f t="shared" si="1"/>
        <v>0</v>
      </c>
      <c r="O28" s="146">
        <f t="shared" si="2"/>
        <v>0</v>
      </c>
      <c r="P28" s="146">
        <f t="shared" si="3"/>
        <v>0</v>
      </c>
      <c r="Q28" s="146">
        <f t="shared" si="4"/>
        <v>0</v>
      </c>
      <c r="R28" s="146">
        <f t="shared" si="5"/>
        <v>0</v>
      </c>
      <c r="S28" s="129"/>
      <c r="T28" s="36"/>
    </row>
    <row r="29" spans="1:20" s="34" customFormat="1" ht="25.5" customHeight="1" x14ac:dyDescent="0.2">
      <c r="A29" s="42"/>
      <c r="B29" s="42"/>
      <c r="C29" s="43"/>
      <c r="D29" s="105" t="s">
        <v>155</v>
      </c>
      <c r="E29" s="104" t="s">
        <v>28</v>
      </c>
      <c r="F29" s="119"/>
      <c r="G29" s="119">
        <v>599.86</v>
      </c>
      <c r="H29" s="47"/>
      <c r="I29" s="47"/>
      <c r="J29" s="47"/>
      <c r="K29" s="48"/>
      <c r="L29" s="49"/>
      <c r="M29" s="49"/>
      <c r="N29" s="119">
        <f t="shared" si="1"/>
        <v>0</v>
      </c>
      <c r="O29" s="119">
        <f t="shared" si="2"/>
        <v>0</v>
      </c>
      <c r="P29" s="119">
        <f t="shared" si="3"/>
        <v>0</v>
      </c>
      <c r="Q29" s="119">
        <f t="shared" si="4"/>
        <v>0</v>
      </c>
      <c r="R29" s="119">
        <f t="shared" si="5"/>
        <v>0</v>
      </c>
      <c r="S29" s="129"/>
    </row>
    <row r="30" spans="1:20" s="34" customFormat="1" ht="15" customHeight="1" x14ac:dyDescent="0.2">
      <c r="A30" s="50"/>
      <c r="B30" s="50"/>
      <c r="C30" s="51"/>
      <c r="D30" s="124" t="s">
        <v>69</v>
      </c>
      <c r="E30" s="99" t="s">
        <v>28</v>
      </c>
      <c r="F30" s="120">
        <v>1.27</v>
      </c>
      <c r="G30" s="120">
        <f>F30*G29</f>
        <v>761.82</v>
      </c>
      <c r="H30" s="57"/>
      <c r="I30" s="57"/>
      <c r="J30" s="57"/>
      <c r="K30" s="53"/>
      <c r="L30" s="54"/>
      <c r="M30" s="54"/>
      <c r="N30" s="146">
        <f t="shared" si="1"/>
        <v>0</v>
      </c>
      <c r="O30" s="146">
        <f t="shared" si="2"/>
        <v>0</v>
      </c>
      <c r="P30" s="146">
        <f t="shared" si="3"/>
        <v>0</v>
      </c>
      <c r="Q30" s="146">
        <f t="shared" si="4"/>
        <v>0</v>
      </c>
      <c r="R30" s="146">
        <f t="shared" si="5"/>
        <v>0</v>
      </c>
      <c r="S30" s="129"/>
    </row>
    <row r="31" spans="1:20" s="37" customFormat="1" ht="15" customHeight="1" x14ac:dyDescent="0.2">
      <c r="A31" s="42"/>
      <c r="B31" s="42"/>
      <c r="C31" s="42"/>
      <c r="D31" s="105" t="s">
        <v>80</v>
      </c>
      <c r="E31" s="104" t="s">
        <v>28</v>
      </c>
      <c r="F31" s="122"/>
      <c r="G31" s="119">
        <v>78.260000000000005</v>
      </c>
      <c r="H31" s="47"/>
      <c r="I31" s="47"/>
      <c r="J31" s="47"/>
      <c r="K31" s="48"/>
      <c r="L31" s="49"/>
      <c r="M31" s="49"/>
      <c r="N31" s="119">
        <f t="shared" si="1"/>
        <v>0</v>
      </c>
      <c r="O31" s="119">
        <f t="shared" si="2"/>
        <v>0</v>
      </c>
      <c r="P31" s="119">
        <f t="shared" si="3"/>
        <v>0</v>
      </c>
      <c r="Q31" s="119">
        <f t="shared" si="4"/>
        <v>0</v>
      </c>
      <c r="R31" s="119">
        <f t="shared" si="5"/>
        <v>0</v>
      </c>
      <c r="S31" s="129"/>
      <c r="T31" s="36"/>
    </row>
    <row r="32" spans="1:20" s="37" customFormat="1" ht="15" customHeight="1" x14ac:dyDescent="0.2">
      <c r="A32" s="50"/>
      <c r="B32" s="50"/>
      <c r="C32" s="50"/>
      <c r="D32" s="124" t="s">
        <v>141</v>
      </c>
      <c r="E32" s="99" t="s">
        <v>28</v>
      </c>
      <c r="F32" s="120">
        <v>1.27</v>
      </c>
      <c r="G32" s="120">
        <f>F32*G31</f>
        <v>99.39</v>
      </c>
      <c r="H32" s="86"/>
      <c r="I32" s="86"/>
      <c r="J32" s="86"/>
      <c r="K32" s="56"/>
      <c r="L32" s="54"/>
      <c r="M32" s="54"/>
      <c r="N32" s="146">
        <f t="shared" si="1"/>
        <v>0</v>
      </c>
      <c r="O32" s="146">
        <f t="shared" si="2"/>
        <v>0</v>
      </c>
      <c r="P32" s="146">
        <f t="shared" si="3"/>
        <v>0</v>
      </c>
      <c r="Q32" s="146">
        <f t="shared" si="4"/>
        <v>0</v>
      </c>
      <c r="R32" s="146">
        <f t="shared" si="5"/>
        <v>0</v>
      </c>
      <c r="S32" s="129"/>
      <c r="T32" s="36"/>
    </row>
    <row r="33" spans="1:20" s="34" customFormat="1" ht="17.25" customHeight="1" x14ac:dyDescent="0.2">
      <c r="A33" s="138"/>
      <c r="B33" s="138"/>
      <c r="C33" s="75"/>
      <c r="D33" s="218" t="s">
        <v>163</v>
      </c>
      <c r="E33" s="219"/>
      <c r="F33" s="219"/>
      <c r="G33" s="220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30"/>
      <c r="T33" s="38"/>
    </row>
    <row r="34" spans="1:20" s="34" customFormat="1" ht="21.75" customHeight="1" x14ac:dyDescent="0.2">
      <c r="A34" s="42"/>
      <c r="B34" s="42"/>
      <c r="C34" s="43"/>
      <c r="D34" s="105" t="s">
        <v>127</v>
      </c>
      <c r="E34" s="104" t="s">
        <v>28</v>
      </c>
      <c r="F34" s="44"/>
      <c r="G34" s="106">
        <v>2089</v>
      </c>
      <c r="H34" s="142"/>
      <c r="I34" s="142"/>
      <c r="J34" s="142"/>
      <c r="K34" s="142"/>
      <c r="L34" s="143"/>
      <c r="M34" s="143"/>
      <c r="N34" s="119">
        <f t="shared" si="1"/>
        <v>0</v>
      </c>
      <c r="O34" s="119">
        <f t="shared" si="2"/>
        <v>0</v>
      </c>
      <c r="P34" s="119">
        <f t="shared" si="3"/>
        <v>0</v>
      </c>
      <c r="Q34" s="119">
        <f t="shared" si="4"/>
        <v>0</v>
      </c>
      <c r="R34" s="119">
        <f t="shared" si="5"/>
        <v>0</v>
      </c>
      <c r="S34" s="130"/>
      <c r="T34" s="38"/>
    </row>
    <row r="35" spans="1:20" s="34" customFormat="1" ht="15" customHeight="1" x14ac:dyDescent="0.2">
      <c r="A35" s="58"/>
      <c r="B35" s="58"/>
      <c r="C35" s="139"/>
      <c r="D35" s="124" t="s">
        <v>83</v>
      </c>
      <c r="E35" s="99" t="s">
        <v>28</v>
      </c>
      <c r="F35" s="81">
        <v>1.08</v>
      </c>
      <c r="G35" s="108">
        <f>F35*G34</f>
        <v>2256.12</v>
      </c>
      <c r="H35" s="126"/>
      <c r="I35" s="126"/>
      <c r="J35" s="126"/>
      <c r="K35" s="127"/>
      <c r="L35" s="128"/>
      <c r="M35" s="128"/>
      <c r="N35" s="146">
        <f t="shared" si="1"/>
        <v>0</v>
      </c>
      <c r="O35" s="146">
        <f t="shared" si="2"/>
        <v>0</v>
      </c>
      <c r="P35" s="146">
        <f t="shared" si="3"/>
        <v>0</v>
      </c>
      <c r="Q35" s="146">
        <f t="shared" si="4"/>
        <v>0</v>
      </c>
      <c r="R35" s="146">
        <f t="shared" si="5"/>
        <v>0</v>
      </c>
      <c r="S35" s="123"/>
    </row>
    <row r="36" spans="1:20" s="34" customFormat="1" ht="17.25" customHeight="1" x14ac:dyDescent="0.2">
      <c r="A36" s="138"/>
      <c r="B36" s="75"/>
      <c r="C36" s="75"/>
      <c r="D36" s="218" t="s">
        <v>162</v>
      </c>
      <c r="E36" s="219"/>
      <c r="F36" s="219"/>
      <c r="G36" s="220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23"/>
    </row>
    <row r="37" spans="1:20" s="34" customFormat="1" ht="15" customHeight="1" x14ac:dyDescent="0.2">
      <c r="A37" s="42"/>
      <c r="B37" s="42"/>
      <c r="C37" s="43"/>
      <c r="D37" s="105" t="s">
        <v>139</v>
      </c>
      <c r="E37" s="104" t="s">
        <v>28</v>
      </c>
      <c r="F37" s="45"/>
      <c r="G37" s="106">
        <f>80.25</f>
        <v>80.25</v>
      </c>
      <c r="H37" s="47"/>
      <c r="I37" s="47"/>
      <c r="J37" s="47"/>
      <c r="K37" s="48"/>
      <c r="L37" s="49"/>
      <c r="M37" s="49"/>
      <c r="N37" s="119">
        <f t="shared" si="1"/>
        <v>0</v>
      </c>
      <c r="O37" s="119">
        <f t="shared" si="2"/>
        <v>0</v>
      </c>
      <c r="P37" s="119">
        <f t="shared" si="3"/>
        <v>0</v>
      </c>
      <c r="Q37" s="119">
        <f t="shared" si="4"/>
        <v>0</v>
      </c>
      <c r="R37" s="119">
        <f t="shared" si="5"/>
        <v>0</v>
      </c>
      <c r="S37" s="123"/>
    </row>
    <row r="38" spans="1:20" s="34" customFormat="1" ht="15" customHeight="1" x14ac:dyDescent="0.2">
      <c r="A38" s="50"/>
      <c r="B38" s="50"/>
      <c r="C38" s="51"/>
      <c r="D38" s="97" t="s">
        <v>72</v>
      </c>
      <c r="E38" s="81" t="s">
        <v>28</v>
      </c>
      <c r="F38" s="81">
        <v>1.1200000000000001</v>
      </c>
      <c r="G38" s="53">
        <f>F38*G37</f>
        <v>89.88</v>
      </c>
      <c r="H38" s="53"/>
      <c r="I38" s="53"/>
      <c r="J38" s="53"/>
      <c r="K38" s="53"/>
      <c r="L38" s="53"/>
      <c r="M38" s="53"/>
      <c r="N38" s="146">
        <f t="shared" si="1"/>
        <v>0</v>
      </c>
      <c r="O38" s="146">
        <f t="shared" si="2"/>
        <v>0</v>
      </c>
      <c r="P38" s="146">
        <f t="shared" si="3"/>
        <v>0</v>
      </c>
      <c r="Q38" s="146">
        <f t="shared" si="4"/>
        <v>0</v>
      </c>
      <c r="R38" s="146">
        <f t="shared" si="5"/>
        <v>0</v>
      </c>
      <c r="S38" s="123"/>
    </row>
    <row r="39" spans="1:20" s="34" customFormat="1" ht="15" customHeight="1" x14ac:dyDescent="0.2">
      <c r="A39" s="50"/>
      <c r="B39" s="50"/>
      <c r="C39" s="51"/>
      <c r="D39" s="135" t="s">
        <v>169</v>
      </c>
      <c r="E39" s="81" t="s">
        <v>28</v>
      </c>
      <c r="F39" s="81">
        <v>1.1499999999999999</v>
      </c>
      <c r="G39" s="53">
        <f>F39*G37</f>
        <v>92.29</v>
      </c>
      <c r="H39" s="53"/>
      <c r="I39" s="53"/>
      <c r="J39" s="53"/>
      <c r="K39" s="53"/>
      <c r="L39" s="53"/>
      <c r="M39" s="53"/>
      <c r="N39" s="146">
        <f t="shared" si="1"/>
        <v>0</v>
      </c>
      <c r="O39" s="146">
        <f t="shared" si="2"/>
        <v>0</v>
      </c>
      <c r="P39" s="146">
        <f t="shared" si="3"/>
        <v>0</v>
      </c>
      <c r="Q39" s="146">
        <f t="shared" si="4"/>
        <v>0</v>
      </c>
      <c r="R39" s="146">
        <f t="shared" si="5"/>
        <v>0</v>
      </c>
      <c r="S39" s="123"/>
    </row>
    <row r="40" spans="1:20" s="34" customFormat="1" ht="15" customHeight="1" x14ac:dyDescent="0.2">
      <c r="A40" s="50"/>
      <c r="B40" s="50"/>
      <c r="C40" s="51"/>
      <c r="D40" s="135" t="s">
        <v>170</v>
      </c>
      <c r="E40" s="81" t="s">
        <v>28</v>
      </c>
      <c r="F40" s="81">
        <v>1.1499999999999999</v>
      </c>
      <c r="G40" s="53">
        <f>F40*G37</f>
        <v>92.29</v>
      </c>
      <c r="H40" s="53"/>
      <c r="I40" s="53"/>
      <c r="J40" s="53"/>
      <c r="K40" s="53"/>
      <c r="L40" s="53"/>
      <c r="M40" s="53"/>
      <c r="N40" s="146">
        <f t="shared" si="1"/>
        <v>0</v>
      </c>
      <c r="O40" s="146">
        <f t="shared" si="2"/>
        <v>0</v>
      </c>
      <c r="P40" s="146">
        <f t="shared" si="3"/>
        <v>0</v>
      </c>
      <c r="Q40" s="146">
        <f t="shared" si="4"/>
        <v>0</v>
      </c>
      <c r="R40" s="146">
        <f t="shared" si="5"/>
        <v>0</v>
      </c>
      <c r="S40" s="123"/>
    </row>
    <row r="41" spans="1:20" s="34" customFormat="1" ht="21.95" customHeight="1" x14ac:dyDescent="0.2">
      <c r="A41" s="138"/>
      <c r="B41" s="138"/>
      <c r="C41" s="75"/>
      <c r="D41" s="221" t="s">
        <v>156</v>
      </c>
      <c r="E41" s="222"/>
      <c r="F41" s="222"/>
      <c r="G41" s="223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23"/>
    </row>
    <row r="42" spans="1:20" s="34" customFormat="1" ht="25.5" customHeight="1" x14ac:dyDescent="0.2">
      <c r="A42" s="42"/>
      <c r="B42" s="42"/>
      <c r="C42" s="43"/>
      <c r="D42" s="72" t="s">
        <v>167</v>
      </c>
      <c r="E42" s="45" t="s">
        <v>26</v>
      </c>
      <c r="F42" s="45"/>
      <c r="G42" s="106">
        <v>844.33</v>
      </c>
      <c r="H42" s="47"/>
      <c r="I42" s="47"/>
      <c r="J42" s="47"/>
      <c r="K42" s="48"/>
      <c r="L42" s="49"/>
      <c r="M42" s="49"/>
      <c r="N42" s="119">
        <f t="shared" si="1"/>
        <v>0</v>
      </c>
      <c r="O42" s="119">
        <f t="shared" si="2"/>
        <v>0</v>
      </c>
      <c r="P42" s="119">
        <f t="shared" si="3"/>
        <v>0</v>
      </c>
      <c r="Q42" s="119">
        <f t="shared" si="4"/>
        <v>0</v>
      </c>
      <c r="R42" s="119">
        <f t="shared" si="5"/>
        <v>0</v>
      </c>
      <c r="S42" s="123"/>
    </row>
    <row r="43" spans="1:20" s="34" customFormat="1" ht="15" customHeight="1" x14ac:dyDescent="0.2">
      <c r="A43" s="50"/>
      <c r="B43" s="51"/>
      <c r="C43" s="51"/>
      <c r="D43" s="73" t="s">
        <v>166</v>
      </c>
      <c r="E43" s="81" t="s">
        <v>26</v>
      </c>
      <c r="F43" s="81">
        <v>1.05</v>
      </c>
      <c r="G43" s="53">
        <f>F43*G42</f>
        <v>886.55</v>
      </c>
      <c r="H43" s="53"/>
      <c r="I43" s="53"/>
      <c r="J43" s="53"/>
      <c r="K43" s="148"/>
      <c r="L43" s="53"/>
      <c r="M43" s="53"/>
      <c r="N43" s="146">
        <f t="shared" si="1"/>
        <v>0</v>
      </c>
      <c r="O43" s="146">
        <f t="shared" si="2"/>
        <v>0</v>
      </c>
      <c r="P43" s="146">
        <f t="shared" si="3"/>
        <v>0</v>
      </c>
      <c r="Q43" s="146">
        <f t="shared" si="4"/>
        <v>0</v>
      </c>
      <c r="R43" s="146">
        <f t="shared" si="5"/>
        <v>0</v>
      </c>
      <c r="S43" s="123"/>
    </row>
    <row r="44" spans="1:20" s="34" customFormat="1" ht="22.5" customHeight="1" x14ac:dyDescent="0.2">
      <c r="A44" s="42"/>
      <c r="B44" s="42"/>
      <c r="C44" s="43"/>
      <c r="D44" s="109" t="s">
        <v>168</v>
      </c>
      <c r="E44" s="45" t="s">
        <v>26</v>
      </c>
      <c r="F44" s="45"/>
      <c r="G44" s="46">
        <v>8.19</v>
      </c>
      <c r="H44" s="47"/>
      <c r="I44" s="47"/>
      <c r="J44" s="47"/>
      <c r="K44" s="48"/>
      <c r="L44" s="49"/>
      <c r="M44" s="49"/>
      <c r="N44" s="119">
        <f t="shared" si="1"/>
        <v>0</v>
      </c>
      <c r="O44" s="119">
        <f t="shared" si="2"/>
        <v>0</v>
      </c>
      <c r="P44" s="119">
        <f t="shared" si="3"/>
        <v>0</v>
      </c>
      <c r="Q44" s="119">
        <f t="shared" si="4"/>
        <v>0</v>
      </c>
      <c r="R44" s="119">
        <f t="shared" si="5"/>
        <v>0</v>
      </c>
      <c r="S44" s="123"/>
    </row>
    <row r="45" spans="1:20" s="34" customFormat="1" ht="35.25" customHeight="1" x14ac:dyDescent="0.2">
      <c r="A45" s="58"/>
      <c r="B45" s="58"/>
      <c r="C45" s="139"/>
      <c r="D45" s="98" t="s">
        <v>165</v>
      </c>
      <c r="E45" s="81" t="s">
        <v>26</v>
      </c>
      <c r="F45" s="81">
        <v>1.07</v>
      </c>
      <c r="G45" s="53">
        <f>F45*G44</f>
        <v>8.76</v>
      </c>
      <c r="H45" s="126"/>
      <c r="I45" s="126"/>
      <c r="J45" s="126"/>
      <c r="K45" s="127"/>
      <c r="L45" s="128"/>
      <c r="M45" s="128"/>
      <c r="N45" s="146">
        <f t="shared" si="1"/>
        <v>0</v>
      </c>
      <c r="O45" s="146">
        <f t="shared" si="2"/>
        <v>0</v>
      </c>
      <c r="P45" s="146">
        <f t="shared" si="3"/>
        <v>0</v>
      </c>
      <c r="Q45" s="146">
        <f t="shared" si="4"/>
        <v>0</v>
      </c>
      <c r="R45" s="146">
        <f t="shared" si="5"/>
        <v>0</v>
      </c>
      <c r="S45" s="123"/>
    </row>
    <row r="46" spans="1:20" s="34" customFormat="1" ht="15" customHeight="1" x14ac:dyDescent="0.2">
      <c r="A46" s="42"/>
      <c r="B46" s="42"/>
      <c r="C46" s="43"/>
      <c r="D46" s="102" t="s">
        <v>142</v>
      </c>
      <c r="E46" s="45" t="s">
        <v>26</v>
      </c>
      <c r="F46" s="45"/>
      <c r="G46" s="46">
        <v>15.65</v>
      </c>
      <c r="H46" s="47"/>
      <c r="I46" s="47"/>
      <c r="J46" s="47"/>
      <c r="K46" s="48"/>
      <c r="L46" s="49"/>
      <c r="M46" s="49"/>
      <c r="N46" s="119">
        <f t="shared" si="1"/>
        <v>0</v>
      </c>
      <c r="O46" s="119">
        <f t="shared" si="2"/>
        <v>0</v>
      </c>
      <c r="P46" s="119">
        <f t="shared" si="3"/>
        <v>0</v>
      </c>
      <c r="Q46" s="119">
        <f t="shared" si="4"/>
        <v>0</v>
      </c>
      <c r="R46" s="119">
        <f t="shared" si="5"/>
        <v>0</v>
      </c>
      <c r="S46" s="123"/>
    </row>
    <row r="47" spans="1:20" s="34" customFormat="1" ht="15" customHeight="1" x14ac:dyDescent="0.2">
      <c r="A47" s="58"/>
      <c r="B47" s="58"/>
      <c r="C47" s="139"/>
      <c r="D47" s="98" t="s">
        <v>88</v>
      </c>
      <c r="E47" s="81" t="s">
        <v>26</v>
      </c>
      <c r="F47" s="81">
        <v>1.07</v>
      </c>
      <c r="G47" s="53">
        <f>F47*G46</f>
        <v>16.75</v>
      </c>
      <c r="H47" s="126"/>
      <c r="I47" s="126"/>
      <c r="J47" s="126"/>
      <c r="K47" s="127"/>
      <c r="L47" s="128"/>
      <c r="M47" s="128"/>
      <c r="N47" s="146">
        <f t="shared" si="1"/>
        <v>0</v>
      </c>
      <c r="O47" s="146">
        <f t="shared" si="2"/>
        <v>0</v>
      </c>
      <c r="P47" s="146">
        <f t="shared" si="3"/>
        <v>0</v>
      </c>
      <c r="Q47" s="146">
        <f t="shared" si="4"/>
        <v>0</v>
      </c>
      <c r="R47" s="146">
        <f t="shared" si="5"/>
        <v>0</v>
      </c>
      <c r="S47" s="123"/>
    </row>
    <row r="48" spans="1:20" s="34" customFormat="1" ht="15" customHeight="1" x14ac:dyDescent="0.2">
      <c r="A48" s="42"/>
      <c r="B48" s="42"/>
      <c r="C48" s="43"/>
      <c r="D48" s="110" t="s">
        <v>145</v>
      </c>
      <c r="E48" s="45" t="s">
        <v>26</v>
      </c>
      <c r="F48" s="45"/>
      <c r="G48" s="46">
        <v>348.85</v>
      </c>
      <c r="H48" s="47"/>
      <c r="I48" s="47"/>
      <c r="J48" s="47"/>
      <c r="K48" s="48"/>
      <c r="L48" s="49"/>
      <c r="M48" s="49"/>
      <c r="N48" s="119">
        <f t="shared" si="1"/>
        <v>0</v>
      </c>
      <c r="O48" s="119">
        <f t="shared" si="2"/>
        <v>0</v>
      </c>
      <c r="P48" s="119">
        <f t="shared" si="3"/>
        <v>0</v>
      </c>
      <c r="Q48" s="119">
        <f t="shared" si="4"/>
        <v>0</v>
      </c>
      <c r="R48" s="119">
        <f t="shared" si="5"/>
        <v>0</v>
      </c>
      <c r="S48" s="123"/>
    </row>
    <row r="49" spans="1:19" s="34" customFormat="1" ht="15" customHeight="1" x14ac:dyDescent="0.2">
      <c r="A49" s="58"/>
      <c r="B49" s="58"/>
      <c r="C49" s="139"/>
      <c r="D49" s="98" t="s">
        <v>90</v>
      </c>
      <c r="E49" s="81" t="s">
        <v>26</v>
      </c>
      <c r="F49" s="81">
        <v>1.05</v>
      </c>
      <c r="G49" s="53">
        <f>F49*G48</f>
        <v>366.29</v>
      </c>
      <c r="H49" s="126"/>
      <c r="I49" s="126"/>
      <c r="J49" s="126"/>
      <c r="K49" s="127"/>
      <c r="L49" s="128"/>
      <c r="M49" s="128"/>
      <c r="N49" s="146">
        <f t="shared" si="1"/>
        <v>0</v>
      </c>
      <c r="O49" s="146">
        <f t="shared" si="2"/>
        <v>0</v>
      </c>
      <c r="P49" s="146">
        <f t="shared" si="3"/>
        <v>0</v>
      </c>
      <c r="Q49" s="146">
        <f t="shared" si="4"/>
        <v>0</v>
      </c>
      <c r="R49" s="146">
        <f t="shared" si="5"/>
        <v>0</v>
      </c>
      <c r="S49" s="123"/>
    </row>
    <row r="50" spans="1:19" s="34" customFormat="1" ht="23.25" customHeight="1" x14ac:dyDescent="0.2">
      <c r="A50" s="42"/>
      <c r="B50" s="42"/>
      <c r="C50" s="43"/>
      <c r="D50" s="110" t="s">
        <v>143</v>
      </c>
      <c r="E50" s="45" t="s">
        <v>26</v>
      </c>
      <c r="F50" s="45"/>
      <c r="G50" s="46">
        <v>21.72</v>
      </c>
      <c r="H50" s="47"/>
      <c r="I50" s="47"/>
      <c r="J50" s="47"/>
      <c r="K50" s="48"/>
      <c r="L50" s="49"/>
      <c r="M50" s="49"/>
      <c r="N50" s="119">
        <f t="shared" si="1"/>
        <v>0</v>
      </c>
      <c r="O50" s="119">
        <f t="shared" si="2"/>
        <v>0</v>
      </c>
      <c r="P50" s="119">
        <f t="shared" si="3"/>
        <v>0</v>
      </c>
      <c r="Q50" s="119">
        <f t="shared" si="4"/>
        <v>0</v>
      </c>
      <c r="R50" s="119">
        <f t="shared" si="5"/>
        <v>0</v>
      </c>
      <c r="S50" s="123"/>
    </row>
    <row r="51" spans="1:19" s="34" customFormat="1" ht="15" customHeight="1" x14ac:dyDescent="0.2">
      <c r="A51" s="58"/>
      <c r="B51" s="58"/>
      <c r="C51" s="139"/>
      <c r="D51" s="98" t="s">
        <v>144</v>
      </c>
      <c r="E51" s="81" t="s">
        <v>26</v>
      </c>
      <c r="F51" s="81">
        <v>1.05</v>
      </c>
      <c r="G51" s="53">
        <f>F51*G50</f>
        <v>22.81</v>
      </c>
      <c r="H51" s="126"/>
      <c r="I51" s="126"/>
      <c r="J51" s="126"/>
      <c r="K51" s="127"/>
      <c r="L51" s="128"/>
      <c r="M51" s="128"/>
      <c r="N51" s="146">
        <f t="shared" si="1"/>
        <v>0</v>
      </c>
      <c r="O51" s="146">
        <f t="shared" si="2"/>
        <v>0</v>
      </c>
      <c r="P51" s="146">
        <f t="shared" si="3"/>
        <v>0</v>
      </c>
      <c r="Q51" s="146">
        <f t="shared" si="4"/>
        <v>0</v>
      </c>
      <c r="R51" s="146">
        <f t="shared" si="5"/>
        <v>0</v>
      </c>
      <c r="S51" s="123"/>
    </row>
    <row r="52" spans="1:19" s="34" customFormat="1" ht="21.95" customHeight="1" x14ac:dyDescent="0.2">
      <c r="A52" s="138"/>
      <c r="B52" s="138"/>
      <c r="C52" s="75"/>
      <c r="D52" s="190" t="s">
        <v>157</v>
      </c>
      <c r="E52" s="191"/>
      <c r="F52" s="191"/>
      <c r="G52" s="192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23"/>
    </row>
    <row r="53" spans="1:19" s="34" customFormat="1" ht="15" customHeight="1" x14ac:dyDescent="0.2">
      <c r="A53" s="42"/>
      <c r="B53" s="42"/>
      <c r="C53" s="43"/>
      <c r="D53" s="110" t="s">
        <v>93</v>
      </c>
      <c r="E53" s="45" t="s">
        <v>133</v>
      </c>
      <c r="F53" s="45"/>
      <c r="G53" s="46">
        <v>18.899999999999999</v>
      </c>
      <c r="H53" s="47"/>
      <c r="I53" s="47"/>
      <c r="J53" s="47"/>
      <c r="K53" s="48"/>
      <c r="L53" s="49"/>
      <c r="M53" s="49"/>
      <c r="N53" s="119">
        <f t="shared" si="1"/>
        <v>0</v>
      </c>
      <c r="O53" s="119">
        <f t="shared" si="2"/>
        <v>0</v>
      </c>
      <c r="P53" s="119">
        <f t="shared" si="3"/>
        <v>0</v>
      </c>
      <c r="Q53" s="119">
        <f t="shared" si="4"/>
        <v>0</v>
      </c>
      <c r="R53" s="119">
        <f t="shared" si="5"/>
        <v>0</v>
      </c>
      <c r="S53" s="123"/>
    </row>
    <row r="54" spans="1:19" s="34" customFormat="1" ht="15" customHeight="1" x14ac:dyDescent="0.2">
      <c r="A54" s="58"/>
      <c r="B54" s="58"/>
      <c r="C54" s="139"/>
      <c r="D54" s="98" t="s">
        <v>94</v>
      </c>
      <c r="E54" s="81" t="s">
        <v>133</v>
      </c>
      <c r="F54" s="81">
        <v>1.05</v>
      </c>
      <c r="G54" s="53">
        <f>F54*G53</f>
        <v>19.850000000000001</v>
      </c>
      <c r="H54" s="126"/>
      <c r="I54" s="126"/>
      <c r="J54" s="126"/>
      <c r="K54" s="127"/>
      <c r="L54" s="128"/>
      <c r="M54" s="128"/>
      <c r="N54" s="146">
        <f t="shared" si="1"/>
        <v>0</v>
      </c>
      <c r="O54" s="146">
        <f t="shared" si="2"/>
        <v>0</v>
      </c>
      <c r="P54" s="146">
        <f t="shared" si="3"/>
        <v>0</v>
      </c>
      <c r="Q54" s="146">
        <f t="shared" si="4"/>
        <v>0</v>
      </c>
      <c r="R54" s="146">
        <f t="shared" si="5"/>
        <v>0</v>
      </c>
      <c r="S54" s="123"/>
    </row>
    <row r="55" spans="1:19" s="34" customFormat="1" ht="15" customHeight="1" x14ac:dyDescent="0.2">
      <c r="A55" s="42"/>
      <c r="B55" s="42"/>
      <c r="C55" s="43"/>
      <c r="D55" s="110" t="s">
        <v>95</v>
      </c>
      <c r="E55" s="45" t="s">
        <v>133</v>
      </c>
      <c r="F55" s="45"/>
      <c r="G55" s="46">
        <f>377.6</f>
        <v>377.6</v>
      </c>
      <c r="H55" s="47"/>
      <c r="I55" s="47"/>
      <c r="J55" s="47"/>
      <c r="K55" s="48"/>
      <c r="L55" s="49"/>
      <c r="M55" s="49"/>
      <c r="N55" s="119">
        <f t="shared" si="1"/>
        <v>0</v>
      </c>
      <c r="O55" s="119">
        <f t="shared" si="2"/>
        <v>0</v>
      </c>
      <c r="P55" s="119">
        <f t="shared" si="3"/>
        <v>0</v>
      </c>
      <c r="Q55" s="119">
        <f t="shared" si="4"/>
        <v>0</v>
      </c>
      <c r="R55" s="119">
        <f t="shared" si="5"/>
        <v>0</v>
      </c>
      <c r="S55" s="123"/>
    </row>
    <row r="56" spans="1:19" s="34" customFormat="1" ht="15" customHeight="1" x14ac:dyDescent="0.2">
      <c r="A56" s="58"/>
      <c r="B56" s="58"/>
      <c r="C56" s="139"/>
      <c r="D56" s="98" t="s">
        <v>94</v>
      </c>
      <c r="E56" s="81" t="s">
        <v>133</v>
      </c>
      <c r="F56" s="81">
        <v>1.05</v>
      </c>
      <c r="G56" s="53">
        <f>F56*G55</f>
        <v>396.48</v>
      </c>
      <c r="H56" s="126"/>
      <c r="I56" s="126"/>
      <c r="J56" s="126"/>
      <c r="K56" s="127"/>
      <c r="L56" s="128"/>
      <c r="M56" s="128"/>
      <c r="N56" s="146">
        <f t="shared" si="1"/>
        <v>0</v>
      </c>
      <c r="O56" s="146">
        <f t="shared" si="2"/>
        <v>0</v>
      </c>
      <c r="P56" s="146">
        <f t="shared" si="3"/>
        <v>0</v>
      </c>
      <c r="Q56" s="146">
        <f t="shared" si="4"/>
        <v>0</v>
      </c>
      <c r="R56" s="146">
        <f t="shared" si="5"/>
        <v>0</v>
      </c>
      <c r="S56" s="123"/>
    </row>
    <row r="57" spans="1:19" s="34" customFormat="1" ht="15" customHeight="1" x14ac:dyDescent="0.2">
      <c r="A57" s="42"/>
      <c r="B57" s="42"/>
      <c r="C57" s="43"/>
      <c r="D57" s="110" t="s">
        <v>96</v>
      </c>
      <c r="E57" s="45" t="s">
        <v>133</v>
      </c>
      <c r="F57" s="45"/>
      <c r="G57" s="46">
        <f>192.5</f>
        <v>192.5</v>
      </c>
      <c r="H57" s="47"/>
      <c r="I57" s="47"/>
      <c r="J57" s="47"/>
      <c r="K57" s="48"/>
      <c r="L57" s="49"/>
      <c r="M57" s="49"/>
      <c r="N57" s="119">
        <f t="shared" si="1"/>
        <v>0</v>
      </c>
      <c r="O57" s="119">
        <f t="shared" si="2"/>
        <v>0</v>
      </c>
      <c r="P57" s="119">
        <f t="shared" si="3"/>
        <v>0</v>
      </c>
      <c r="Q57" s="119">
        <f t="shared" si="4"/>
        <v>0</v>
      </c>
      <c r="R57" s="119">
        <f t="shared" si="5"/>
        <v>0</v>
      </c>
      <c r="S57" s="123"/>
    </row>
    <row r="58" spans="1:19" s="34" customFormat="1" ht="15" customHeight="1" x14ac:dyDescent="0.2">
      <c r="A58" s="58"/>
      <c r="B58" s="58"/>
      <c r="C58" s="139"/>
      <c r="D58" s="98" t="s">
        <v>94</v>
      </c>
      <c r="E58" s="81" t="s">
        <v>133</v>
      </c>
      <c r="F58" s="81">
        <v>1.05</v>
      </c>
      <c r="G58" s="53">
        <f>F58*G57</f>
        <v>202.13</v>
      </c>
      <c r="H58" s="126"/>
      <c r="I58" s="126"/>
      <c r="J58" s="126"/>
      <c r="K58" s="127"/>
      <c r="L58" s="128"/>
      <c r="M58" s="128"/>
      <c r="N58" s="146">
        <f t="shared" si="1"/>
        <v>0</v>
      </c>
      <c r="O58" s="146">
        <f t="shared" si="2"/>
        <v>0</v>
      </c>
      <c r="P58" s="146">
        <f t="shared" si="3"/>
        <v>0</v>
      </c>
      <c r="Q58" s="146">
        <f t="shared" si="4"/>
        <v>0</v>
      </c>
      <c r="R58" s="146">
        <f t="shared" si="5"/>
        <v>0</v>
      </c>
      <c r="S58" s="123"/>
    </row>
    <row r="59" spans="1:19" s="34" customFormat="1" ht="21.95" customHeight="1" x14ac:dyDescent="0.2">
      <c r="A59" s="138"/>
      <c r="B59" s="138"/>
      <c r="C59" s="75"/>
      <c r="D59" s="210" t="s">
        <v>158</v>
      </c>
      <c r="E59" s="211"/>
      <c r="F59" s="211"/>
      <c r="G59" s="212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23"/>
    </row>
    <row r="60" spans="1:19" s="34" customFormat="1" ht="15" customHeight="1" x14ac:dyDescent="0.2">
      <c r="A60" s="42"/>
      <c r="B60" s="43"/>
      <c r="C60" s="43"/>
      <c r="D60" s="111" t="s">
        <v>129</v>
      </c>
      <c r="E60" s="45" t="s">
        <v>66</v>
      </c>
      <c r="F60" s="45"/>
      <c r="G60" s="112">
        <f>G61</f>
        <v>40</v>
      </c>
      <c r="H60" s="47"/>
      <c r="I60" s="47"/>
      <c r="J60" s="47"/>
      <c r="K60" s="48"/>
      <c r="L60" s="49"/>
      <c r="M60" s="49"/>
      <c r="N60" s="119">
        <f t="shared" si="1"/>
        <v>0</v>
      </c>
      <c r="O60" s="119">
        <f t="shared" si="2"/>
        <v>0</v>
      </c>
      <c r="P60" s="119">
        <f t="shared" si="3"/>
        <v>0</v>
      </c>
      <c r="Q60" s="119">
        <f t="shared" si="4"/>
        <v>0</v>
      </c>
      <c r="R60" s="119">
        <f t="shared" si="5"/>
        <v>0</v>
      </c>
      <c r="S60" s="123"/>
    </row>
    <row r="61" spans="1:19" s="34" customFormat="1" ht="23.25" customHeight="1" x14ac:dyDescent="0.2">
      <c r="A61" s="50"/>
      <c r="B61" s="51"/>
      <c r="C61" s="51"/>
      <c r="D61" s="73" t="s">
        <v>147</v>
      </c>
      <c r="E61" s="81" t="s">
        <v>66</v>
      </c>
      <c r="F61" s="87">
        <v>1</v>
      </c>
      <c r="G61" s="87">
        <v>40</v>
      </c>
      <c r="H61" s="87"/>
      <c r="I61" s="87"/>
      <c r="J61" s="87"/>
      <c r="K61" s="148"/>
      <c r="L61" s="53"/>
      <c r="M61" s="53"/>
      <c r="N61" s="146">
        <f t="shared" si="1"/>
        <v>0</v>
      </c>
      <c r="O61" s="146">
        <f t="shared" si="2"/>
        <v>0</v>
      </c>
      <c r="P61" s="146">
        <f t="shared" si="3"/>
        <v>0</v>
      </c>
      <c r="Q61" s="146">
        <f t="shared" si="4"/>
        <v>0</v>
      </c>
      <c r="R61" s="146">
        <f t="shared" si="5"/>
        <v>0</v>
      </c>
      <c r="S61" s="123"/>
    </row>
    <row r="62" spans="1:19" s="37" customFormat="1" ht="15" customHeight="1" x14ac:dyDescent="0.2">
      <c r="A62" s="42"/>
      <c r="B62" s="43"/>
      <c r="C62" s="43"/>
      <c r="D62" s="72" t="s">
        <v>130</v>
      </c>
      <c r="E62" s="45" t="s">
        <v>66</v>
      </c>
      <c r="F62" s="45"/>
      <c r="G62" s="46">
        <f>G63</f>
        <v>182</v>
      </c>
      <c r="H62" s="46"/>
      <c r="I62" s="46"/>
      <c r="J62" s="46"/>
      <c r="K62" s="153"/>
      <c r="L62" s="154"/>
      <c r="M62" s="154"/>
      <c r="N62" s="119">
        <f t="shared" si="1"/>
        <v>0</v>
      </c>
      <c r="O62" s="119">
        <f t="shared" si="2"/>
        <v>0</v>
      </c>
      <c r="P62" s="119">
        <f t="shared" si="3"/>
        <v>0</v>
      </c>
      <c r="Q62" s="119">
        <f t="shared" si="4"/>
        <v>0</v>
      </c>
      <c r="R62" s="119">
        <f t="shared" si="5"/>
        <v>0</v>
      </c>
      <c r="S62" s="131"/>
    </row>
    <row r="63" spans="1:19" s="34" customFormat="1" ht="23.25" customHeight="1" x14ac:dyDescent="0.2">
      <c r="A63" s="140"/>
      <c r="B63" s="140"/>
      <c r="C63" s="140"/>
      <c r="D63" s="73" t="s">
        <v>148</v>
      </c>
      <c r="E63" s="81" t="s">
        <v>66</v>
      </c>
      <c r="F63" s="87">
        <v>1</v>
      </c>
      <c r="G63" s="53">
        <v>182</v>
      </c>
      <c r="H63" s="126"/>
      <c r="I63" s="126"/>
      <c r="J63" s="126"/>
      <c r="K63" s="127"/>
      <c r="L63" s="128"/>
      <c r="M63" s="128"/>
      <c r="N63" s="146">
        <f t="shared" si="1"/>
        <v>0</v>
      </c>
      <c r="O63" s="146">
        <f t="shared" si="2"/>
        <v>0</v>
      </c>
      <c r="P63" s="146">
        <f t="shared" si="3"/>
        <v>0</v>
      </c>
      <c r="Q63" s="146">
        <f t="shared" si="4"/>
        <v>0</v>
      </c>
      <c r="R63" s="146">
        <f t="shared" si="5"/>
        <v>0</v>
      </c>
      <c r="S63" s="123"/>
    </row>
    <row r="64" spans="1:19" s="34" customFormat="1" ht="21.95" customHeight="1" x14ac:dyDescent="0.2">
      <c r="A64" s="138"/>
      <c r="B64" s="138"/>
      <c r="C64" s="75"/>
      <c r="D64" s="187" t="s">
        <v>159</v>
      </c>
      <c r="E64" s="188"/>
      <c r="F64" s="188"/>
      <c r="G64" s="189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23"/>
    </row>
    <row r="65" spans="1:19" s="34" customFormat="1" ht="15" customHeight="1" x14ac:dyDescent="0.2">
      <c r="A65" s="42"/>
      <c r="B65" s="43"/>
      <c r="C65" s="43"/>
      <c r="D65" s="114" t="s">
        <v>104</v>
      </c>
      <c r="E65" s="45" t="s">
        <v>66</v>
      </c>
      <c r="F65" s="44"/>
      <c r="G65" s="46">
        <f>G66</f>
        <v>9</v>
      </c>
      <c r="H65" s="47"/>
      <c r="I65" s="47"/>
      <c r="J65" s="47"/>
      <c r="K65" s="48"/>
      <c r="L65" s="49"/>
      <c r="M65" s="49"/>
      <c r="N65" s="119">
        <f t="shared" si="1"/>
        <v>0</v>
      </c>
      <c r="O65" s="119">
        <f t="shared" si="2"/>
        <v>0</v>
      </c>
      <c r="P65" s="119">
        <f t="shared" si="3"/>
        <v>0</v>
      </c>
      <c r="Q65" s="119">
        <f t="shared" si="4"/>
        <v>0</v>
      </c>
      <c r="R65" s="119">
        <f t="shared" si="5"/>
        <v>0</v>
      </c>
      <c r="S65" s="123"/>
    </row>
    <row r="66" spans="1:19" s="34" customFormat="1" ht="15" customHeight="1" x14ac:dyDescent="0.2">
      <c r="A66" s="141"/>
      <c r="B66" s="141"/>
      <c r="C66" s="140"/>
      <c r="D66" s="98" t="s">
        <v>105</v>
      </c>
      <c r="E66" s="81" t="s">
        <v>66</v>
      </c>
      <c r="F66" s="87">
        <v>1</v>
      </c>
      <c r="G66" s="53">
        <v>9</v>
      </c>
      <c r="H66" s="126"/>
      <c r="I66" s="126"/>
      <c r="J66" s="126"/>
      <c r="K66" s="127"/>
      <c r="L66" s="128"/>
      <c r="M66" s="128"/>
      <c r="N66" s="146">
        <f t="shared" si="1"/>
        <v>0</v>
      </c>
      <c r="O66" s="146">
        <f t="shared" si="2"/>
        <v>0</v>
      </c>
      <c r="P66" s="146">
        <f t="shared" si="3"/>
        <v>0</v>
      </c>
      <c r="Q66" s="146">
        <f t="shared" si="4"/>
        <v>0</v>
      </c>
      <c r="R66" s="146">
        <f t="shared" si="5"/>
        <v>0</v>
      </c>
      <c r="S66" s="129"/>
    </row>
    <row r="67" spans="1:19" s="34" customFormat="1" ht="15" customHeight="1" x14ac:dyDescent="0.2">
      <c r="A67" s="141"/>
      <c r="B67" s="141"/>
      <c r="C67" s="140"/>
      <c r="D67" s="98" t="s">
        <v>149</v>
      </c>
      <c r="E67" s="81" t="s">
        <v>27</v>
      </c>
      <c r="F67" s="87">
        <v>1.07</v>
      </c>
      <c r="G67" s="53">
        <f>1.1*G66*F67</f>
        <v>10.59</v>
      </c>
      <c r="H67" s="126"/>
      <c r="I67" s="126"/>
      <c r="J67" s="126"/>
      <c r="K67" s="127"/>
      <c r="L67" s="128"/>
      <c r="M67" s="128"/>
      <c r="N67" s="146">
        <f t="shared" si="1"/>
        <v>0</v>
      </c>
      <c r="O67" s="146">
        <f t="shared" si="2"/>
        <v>0</v>
      </c>
      <c r="P67" s="146">
        <f t="shared" si="3"/>
        <v>0</v>
      </c>
      <c r="Q67" s="146">
        <f t="shared" si="4"/>
        <v>0</v>
      </c>
      <c r="R67" s="146">
        <f t="shared" si="5"/>
        <v>0</v>
      </c>
      <c r="S67" s="129"/>
    </row>
    <row r="68" spans="1:19" s="37" customFormat="1" ht="15" customHeight="1" x14ac:dyDescent="0.2">
      <c r="A68" s="42"/>
      <c r="B68" s="42"/>
      <c r="C68" s="42"/>
      <c r="D68" s="115" t="s">
        <v>106</v>
      </c>
      <c r="E68" s="117" t="s">
        <v>66</v>
      </c>
      <c r="F68" s="107"/>
      <c r="G68" s="113">
        <v>7</v>
      </c>
      <c r="H68" s="47"/>
      <c r="I68" s="47"/>
      <c r="J68" s="47"/>
      <c r="K68" s="48"/>
      <c r="L68" s="49"/>
      <c r="M68" s="49"/>
      <c r="N68" s="119">
        <f t="shared" si="1"/>
        <v>0</v>
      </c>
      <c r="O68" s="119">
        <f t="shared" si="2"/>
        <v>0</v>
      </c>
      <c r="P68" s="119">
        <f t="shared" si="3"/>
        <v>0</v>
      </c>
      <c r="Q68" s="119">
        <f t="shared" si="4"/>
        <v>0</v>
      </c>
      <c r="R68" s="119">
        <f t="shared" si="5"/>
        <v>0</v>
      </c>
      <c r="S68" s="131"/>
    </row>
    <row r="69" spans="1:19" s="37" customFormat="1" ht="15" customHeight="1" x14ac:dyDescent="0.2">
      <c r="A69" s="141"/>
      <c r="B69" s="141"/>
      <c r="C69" s="141"/>
      <c r="D69" s="116" t="s">
        <v>107</v>
      </c>
      <c r="E69" s="83" t="s">
        <v>66</v>
      </c>
      <c r="F69" s="87">
        <v>1</v>
      </c>
      <c r="G69" s="93">
        <f>G68</f>
        <v>7</v>
      </c>
      <c r="H69" s="82"/>
      <c r="I69" s="82"/>
      <c r="J69" s="82"/>
      <c r="K69" s="53"/>
      <c r="L69" s="53"/>
      <c r="M69" s="53"/>
      <c r="N69" s="146">
        <f t="shared" si="1"/>
        <v>0</v>
      </c>
      <c r="O69" s="146">
        <f t="shared" si="2"/>
        <v>0</v>
      </c>
      <c r="P69" s="146">
        <f t="shared" si="3"/>
        <v>0</v>
      </c>
      <c r="Q69" s="146">
        <f t="shared" si="4"/>
        <v>0</v>
      </c>
      <c r="R69" s="146">
        <f t="shared" si="5"/>
        <v>0</v>
      </c>
      <c r="S69" s="131"/>
    </row>
    <row r="70" spans="1:19" s="37" customFormat="1" ht="15" customHeight="1" x14ac:dyDescent="0.2">
      <c r="A70" s="141"/>
      <c r="B70" s="141"/>
      <c r="C70" s="141"/>
      <c r="D70" s="98" t="s">
        <v>149</v>
      </c>
      <c r="E70" s="81" t="s">
        <v>27</v>
      </c>
      <c r="F70" s="87">
        <v>1.07</v>
      </c>
      <c r="G70" s="93">
        <f>1.8*G69*F70</f>
        <v>13.48</v>
      </c>
      <c r="H70" s="82"/>
      <c r="I70" s="82"/>
      <c r="J70" s="82"/>
      <c r="K70" s="53"/>
      <c r="L70" s="53"/>
      <c r="M70" s="53"/>
      <c r="N70" s="146">
        <f t="shared" si="1"/>
        <v>0</v>
      </c>
      <c r="O70" s="146">
        <f t="shared" si="2"/>
        <v>0</v>
      </c>
      <c r="P70" s="146">
        <f t="shared" si="3"/>
        <v>0</v>
      </c>
      <c r="Q70" s="146">
        <f t="shared" si="4"/>
        <v>0</v>
      </c>
      <c r="R70" s="146">
        <f t="shared" si="5"/>
        <v>0</v>
      </c>
      <c r="S70" s="131"/>
    </row>
    <row r="71" spans="1:19" s="37" customFormat="1" ht="15" customHeight="1" x14ac:dyDescent="0.2">
      <c r="A71" s="42"/>
      <c r="B71" s="42"/>
      <c r="C71" s="42"/>
      <c r="D71" s="115" t="s">
        <v>108</v>
      </c>
      <c r="E71" s="117" t="s">
        <v>66</v>
      </c>
      <c r="F71" s="107"/>
      <c r="G71" s="113">
        <v>2</v>
      </c>
      <c r="H71" s="47"/>
      <c r="I71" s="47"/>
      <c r="J71" s="47"/>
      <c r="K71" s="48"/>
      <c r="L71" s="49"/>
      <c r="M71" s="49"/>
      <c r="N71" s="119">
        <f t="shared" si="1"/>
        <v>0</v>
      </c>
      <c r="O71" s="119">
        <f t="shared" si="2"/>
        <v>0</v>
      </c>
      <c r="P71" s="119">
        <f t="shared" si="3"/>
        <v>0</v>
      </c>
      <c r="Q71" s="119">
        <f t="shared" si="4"/>
        <v>0</v>
      </c>
      <c r="R71" s="119">
        <f t="shared" si="5"/>
        <v>0</v>
      </c>
      <c r="S71" s="131"/>
    </row>
    <row r="72" spans="1:19" s="34" customFormat="1" ht="15" customHeight="1" x14ac:dyDescent="0.2">
      <c r="A72" s="141"/>
      <c r="B72" s="141"/>
      <c r="C72" s="140"/>
      <c r="D72" s="98" t="s">
        <v>128</v>
      </c>
      <c r="E72" s="81" t="s">
        <v>66</v>
      </c>
      <c r="F72" s="87">
        <v>1</v>
      </c>
      <c r="G72" s="53">
        <f>G71</f>
        <v>2</v>
      </c>
      <c r="H72" s="126"/>
      <c r="I72" s="126"/>
      <c r="J72" s="126"/>
      <c r="K72" s="127"/>
      <c r="L72" s="128"/>
      <c r="M72" s="128"/>
      <c r="N72" s="146">
        <f t="shared" si="1"/>
        <v>0</v>
      </c>
      <c r="O72" s="146">
        <f t="shared" si="2"/>
        <v>0</v>
      </c>
      <c r="P72" s="146">
        <f t="shared" si="3"/>
        <v>0</v>
      </c>
      <c r="Q72" s="146">
        <f t="shared" si="4"/>
        <v>0</v>
      </c>
      <c r="R72" s="146">
        <f t="shared" si="5"/>
        <v>0</v>
      </c>
      <c r="S72" s="123"/>
    </row>
    <row r="73" spans="1:19" s="34" customFormat="1" ht="15" customHeight="1" x14ac:dyDescent="0.2">
      <c r="A73" s="141"/>
      <c r="B73" s="141"/>
      <c r="C73" s="140"/>
      <c r="D73" s="98" t="s">
        <v>149</v>
      </c>
      <c r="E73" s="81" t="s">
        <v>27</v>
      </c>
      <c r="F73" s="87">
        <v>1.07</v>
      </c>
      <c r="G73" s="93">
        <f>2.4*G72*F73</f>
        <v>5.14</v>
      </c>
      <c r="H73" s="126"/>
      <c r="I73" s="126"/>
      <c r="J73" s="126"/>
      <c r="K73" s="127"/>
      <c r="L73" s="128"/>
      <c r="M73" s="128"/>
      <c r="N73" s="146">
        <f t="shared" si="1"/>
        <v>0</v>
      </c>
      <c r="O73" s="146">
        <f t="shared" si="2"/>
        <v>0</v>
      </c>
      <c r="P73" s="146">
        <f t="shared" si="3"/>
        <v>0</v>
      </c>
      <c r="Q73" s="146">
        <f t="shared" si="4"/>
        <v>0</v>
      </c>
      <c r="R73" s="146">
        <f t="shared" si="5"/>
        <v>0</v>
      </c>
      <c r="S73" s="123"/>
    </row>
    <row r="74" spans="1:19" s="34" customFormat="1" ht="21.95" customHeight="1" x14ac:dyDescent="0.2">
      <c r="A74" s="138"/>
      <c r="B74" s="138"/>
      <c r="C74" s="75"/>
      <c r="D74" s="190" t="s">
        <v>160</v>
      </c>
      <c r="E74" s="191"/>
      <c r="F74" s="191"/>
      <c r="G74" s="192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23"/>
    </row>
    <row r="75" spans="1:19" s="34" customFormat="1" ht="15" customHeight="1" x14ac:dyDescent="0.2">
      <c r="A75" s="42"/>
      <c r="B75" s="42"/>
      <c r="C75" s="43"/>
      <c r="D75" s="110" t="s">
        <v>110</v>
      </c>
      <c r="E75" s="45" t="s">
        <v>66</v>
      </c>
      <c r="F75" s="45"/>
      <c r="G75" s="46">
        <f>G76</f>
        <v>12</v>
      </c>
      <c r="H75" s="47"/>
      <c r="I75" s="47"/>
      <c r="J75" s="47"/>
      <c r="K75" s="48"/>
      <c r="L75" s="49"/>
      <c r="M75" s="49"/>
      <c r="N75" s="119">
        <f t="shared" si="1"/>
        <v>0</v>
      </c>
      <c r="O75" s="119">
        <f t="shared" si="2"/>
        <v>0</v>
      </c>
      <c r="P75" s="119">
        <f t="shared" si="3"/>
        <v>0</v>
      </c>
      <c r="Q75" s="119">
        <f t="shared" si="4"/>
        <v>0</v>
      </c>
      <c r="R75" s="119">
        <f t="shared" si="5"/>
        <v>0</v>
      </c>
      <c r="S75" s="123"/>
    </row>
    <row r="76" spans="1:19" s="34" customFormat="1" ht="15" customHeight="1" x14ac:dyDescent="0.2">
      <c r="A76" s="58"/>
      <c r="B76" s="58"/>
      <c r="C76" s="139"/>
      <c r="D76" s="98" t="s">
        <v>134</v>
      </c>
      <c r="E76" s="81" t="s">
        <v>66</v>
      </c>
      <c r="F76" s="87">
        <v>1</v>
      </c>
      <c r="G76" s="53">
        <v>12</v>
      </c>
      <c r="H76" s="126"/>
      <c r="I76" s="126"/>
      <c r="J76" s="126"/>
      <c r="K76" s="127"/>
      <c r="L76" s="128"/>
      <c r="M76" s="128"/>
      <c r="N76" s="146">
        <f t="shared" si="1"/>
        <v>0</v>
      </c>
      <c r="O76" s="146">
        <f t="shared" si="2"/>
        <v>0</v>
      </c>
      <c r="P76" s="146">
        <f t="shared" si="3"/>
        <v>0</v>
      </c>
      <c r="Q76" s="146">
        <f t="shared" si="4"/>
        <v>0</v>
      </c>
      <c r="R76" s="146">
        <f t="shared" si="5"/>
        <v>0</v>
      </c>
      <c r="S76" s="129"/>
    </row>
    <row r="77" spans="1:19" s="37" customFormat="1" ht="15" customHeight="1" x14ac:dyDescent="0.2">
      <c r="A77" s="42"/>
      <c r="B77" s="42"/>
      <c r="C77" s="42"/>
      <c r="D77" s="118" t="s">
        <v>112</v>
      </c>
      <c r="E77" s="45" t="s">
        <v>66</v>
      </c>
      <c r="F77" s="107"/>
      <c r="G77" s="113">
        <f>G78</f>
        <v>12</v>
      </c>
      <c r="H77" s="47"/>
      <c r="I77" s="47"/>
      <c r="J77" s="47"/>
      <c r="K77" s="48"/>
      <c r="L77" s="49"/>
      <c r="M77" s="49"/>
      <c r="N77" s="119">
        <f t="shared" si="1"/>
        <v>0</v>
      </c>
      <c r="O77" s="119">
        <f t="shared" si="2"/>
        <v>0</v>
      </c>
      <c r="P77" s="119">
        <f t="shared" si="3"/>
        <v>0</v>
      </c>
      <c r="Q77" s="119">
        <f t="shared" si="4"/>
        <v>0</v>
      </c>
      <c r="R77" s="119">
        <f t="shared" si="5"/>
        <v>0</v>
      </c>
      <c r="S77" s="131"/>
    </row>
    <row r="78" spans="1:19" s="37" customFormat="1" ht="15" customHeight="1" x14ac:dyDescent="0.2">
      <c r="A78" s="58"/>
      <c r="B78" s="58"/>
      <c r="C78" s="58"/>
      <c r="D78" s="94" t="s">
        <v>135</v>
      </c>
      <c r="E78" s="83" t="s">
        <v>66</v>
      </c>
      <c r="F78" s="87">
        <v>1</v>
      </c>
      <c r="G78" s="93">
        <v>12</v>
      </c>
      <c r="H78" s="82"/>
      <c r="I78" s="82"/>
      <c r="J78" s="82"/>
      <c r="K78" s="53"/>
      <c r="L78" s="53"/>
      <c r="M78" s="53"/>
      <c r="N78" s="146">
        <f t="shared" si="1"/>
        <v>0</v>
      </c>
      <c r="O78" s="146">
        <f t="shared" si="2"/>
        <v>0</v>
      </c>
      <c r="P78" s="146">
        <f t="shared" si="3"/>
        <v>0</v>
      </c>
      <c r="Q78" s="146">
        <f t="shared" si="4"/>
        <v>0</v>
      </c>
      <c r="R78" s="146">
        <f t="shared" si="5"/>
        <v>0</v>
      </c>
      <c r="S78" s="131"/>
    </row>
    <row r="79" spans="1:19" s="37" customFormat="1" ht="15" customHeight="1" x14ac:dyDescent="0.2">
      <c r="A79" s="42"/>
      <c r="B79" s="42"/>
      <c r="C79" s="42"/>
      <c r="D79" s="115" t="s">
        <v>113</v>
      </c>
      <c r="E79" s="117" t="s">
        <v>66</v>
      </c>
      <c r="F79" s="113"/>
      <c r="G79" s="113">
        <f>G80</f>
        <v>15</v>
      </c>
      <c r="H79" s="47"/>
      <c r="I79" s="47"/>
      <c r="J79" s="47"/>
      <c r="K79" s="48"/>
      <c r="L79" s="49"/>
      <c r="M79" s="49"/>
      <c r="N79" s="119">
        <f t="shared" si="1"/>
        <v>0</v>
      </c>
      <c r="O79" s="119">
        <f t="shared" si="2"/>
        <v>0</v>
      </c>
      <c r="P79" s="119">
        <f t="shared" si="3"/>
        <v>0</v>
      </c>
      <c r="Q79" s="119">
        <f t="shared" si="4"/>
        <v>0</v>
      </c>
      <c r="R79" s="119">
        <f t="shared" si="5"/>
        <v>0</v>
      </c>
      <c r="S79" s="131"/>
    </row>
    <row r="80" spans="1:19" s="34" customFormat="1" ht="15" customHeight="1" x14ac:dyDescent="0.2">
      <c r="A80" s="58"/>
      <c r="B80" s="58"/>
      <c r="C80" s="139"/>
      <c r="D80" s="98" t="s">
        <v>136</v>
      </c>
      <c r="E80" s="81" t="s">
        <v>66</v>
      </c>
      <c r="F80" s="87">
        <v>1</v>
      </c>
      <c r="G80" s="53">
        <v>15</v>
      </c>
      <c r="H80" s="126"/>
      <c r="I80" s="126"/>
      <c r="J80" s="126"/>
      <c r="K80" s="127"/>
      <c r="L80" s="128"/>
      <c r="M80" s="128"/>
      <c r="N80" s="146">
        <f t="shared" si="1"/>
        <v>0</v>
      </c>
      <c r="O80" s="146">
        <f t="shared" si="2"/>
        <v>0</v>
      </c>
      <c r="P80" s="146">
        <f t="shared" si="3"/>
        <v>0</v>
      </c>
      <c r="Q80" s="146">
        <f t="shared" si="4"/>
        <v>0</v>
      </c>
      <c r="R80" s="146">
        <f t="shared" si="5"/>
        <v>0</v>
      </c>
      <c r="S80" s="123"/>
    </row>
    <row r="81" spans="1:19" s="34" customFormat="1" ht="15" customHeight="1" x14ac:dyDescent="0.2">
      <c r="A81" s="42"/>
      <c r="B81" s="42"/>
      <c r="C81" s="43"/>
      <c r="D81" s="110" t="s">
        <v>116</v>
      </c>
      <c r="E81" s="45" t="s">
        <v>66</v>
      </c>
      <c r="F81" s="45"/>
      <c r="G81" s="46">
        <f>G82</f>
        <v>2</v>
      </c>
      <c r="H81" s="47"/>
      <c r="I81" s="47"/>
      <c r="J81" s="47"/>
      <c r="K81" s="48"/>
      <c r="L81" s="49"/>
      <c r="M81" s="49"/>
      <c r="N81" s="119">
        <f t="shared" si="1"/>
        <v>0</v>
      </c>
      <c r="O81" s="119">
        <f t="shared" si="2"/>
        <v>0</v>
      </c>
      <c r="P81" s="119">
        <f t="shared" si="3"/>
        <v>0</v>
      </c>
      <c r="Q81" s="119">
        <f t="shared" si="4"/>
        <v>0</v>
      </c>
      <c r="R81" s="119">
        <f t="shared" si="5"/>
        <v>0</v>
      </c>
      <c r="S81" s="123"/>
    </row>
    <row r="82" spans="1:19" s="34" customFormat="1" ht="15" customHeight="1" x14ac:dyDescent="0.2">
      <c r="A82" s="58"/>
      <c r="B82" s="58"/>
      <c r="C82" s="139"/>
      <c r="D82" s="97" t="s">
        <v>138</v>
      </c>
      <c r="E82" s="81" t="s">
        <v>66</v>
      </c>
      <c r="F82" s="87">
        <v>1</v>
      </c>
      <c r="G82" s="53">
        <v>2</v>
      </c>
      <c r="H82" s="126"/>
      <c r="I82" s="126"/>
      <c r="J82" s="126"/>
      <c r="K82" s="127"/>
      <c r="L82" s="128"/>
      <c r="M82" s="128"/>
      <c r="N82" s="146">
        <f t="shared" si="1"/>
        <v>0</v>
      </c>
      <c r="O82" s="146">
        <f t="shared" si="2"/>
        <v>0</v>
      </c>
      <c r="P82" s="146">
        <f t="shared" si="3"/>
        <v>0</v>
      </c>
      <c r="Q82" s="146">
        <f t="shared" si="4"/>
        <v>0</v>
      </c>
      <c r="R82" s="146">
        <f t="shared" si="5"/>
        <v>0</v>
      </c>
      <c r="S82" s="123"/>
    </row>
    <row r="83" spans="1:19" s="34" customFormat="1" ht="21.95" customHeight="1" x14ac:dyDescent="0.2">
      <c r="A83" s="138"/>
      <c r="B83" s="138"/>
      <c r="C83" s="75"/>
      <c r="D83" s="193" t="s">
        <v>161</v>
      </c>
      <c r="E83" s="194"/>
      <c r="F83" s="194"/>
      <c r="G83" s="195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23"/>
    </row>
    <row r="84" spans="1:19" s="34" customFormat="1" ht="15" customHeight="1" x14ac:dyDescent="0.2">
      <c r="A84" s="42"/>
      <c r="B84" s="42"/>
      <c r="C84" s="43"/>
      <c r="D84" s="72" t="s">
        <v>173</v>
      </c>
      <c r="E84" s="45"/>
      <c r="F84" s="45"/>
      <c r="G84" s="46"/>
      <c r="H84" s="47"/>
      <c r="I84" s="47"/>
      <c r="J84" s="47"/>
      <c r="K84" s="48"/>
      <c r="L84" s="49"/>
      <c r="M84" s="49"/>
      <c r="N84" s="119">
        <f t="shared" ref="N84:N87" si="6">K84+L84+M84</f>
        <v>0</v>
      </c>
      <c r="O84" s="119">
        <f t="shared" ref="O84:O87" si="7">G84*K84</f>
        <v>0</v>
      </c>
      <c r="P84" s="119">
        <f t="shared" ref="P84:P87" si="8">G84*L84</f>
        <v>0</v>
      </c>
      <c r="Q84" s="119">
        <f t="shared" ref="Q84:Q87" si="9">G84*M84</f>
        <v>0</v>
      </c>
      <c r="R84" s="119">
        <f t="shared" ref="R84:R87" si="10">O84+P84+Q84</f>
        <v>0</v>
      </c>
      <c r="S84" s="123"/>
    </row>
    <row r="85" spans="1:19" s="34" customFormat="1" ht="15" customHeight="1" x14ac:dyDescent="0.2">
      <c r="A85" s="58"/>
      <c r="B85" s="58"/>
      <c r="C85" s="139"/>
      <c r="D85" s="96" t="s">
        <v>172</v>
      </c>
      <c r="E85" s="81" t="s">
        <v>66</v>
      </c>
      <c r="F85" s="87"/>
      <c r="G85" s="53">
        <v>340</v>
      </c>
      <c r="H85" s="126"/>
      <c r="I85" s="126"/>
      <c r="J85" s="126"/>
      <c r="K85" s="127"/>
      <c r="L85" s="128"/>
      <c r="M85" s="128"/>
      <c r="N85" s="146">
        <f t="shared" si="6"/>
        <v>0</v>
      </c>
      <c r="O85" s="146">
        <f t="shared" ref="O85" si="11">G85*K85</f>
        <v>0</v>
      </c>
      <c r="P85" s="146">
        <f t="shared" ref="P85" si="12">G85*L85</f>
        <v>0</v>
      </c>
      <c r="Q85" s="146">
        <f t="shared" ref="Q85" si="13">G85*M85</f>
        <v>0</v>
      </c>
      <c r="R85" s="146">
        <f t="shared" ref="R85" si="14">O85+P85+Q85</f>
        <v>0</v>
      </c>
      <c r="S85" s="123"/>
    </row>
    <row r="86" spans="1:19" s="34" customFormat="1" ht="15" customHeight="1" x14ac:dyDescent="0.2">
      <c r="A86" s="58"/>
      <c r="B86" s="58"/>
      <c r="C86" s="139"/>
      <c r="D86" s="96" t="s">
        <v>131</v>
      </c>
      <c r="E86" s="81" t="s">
        <v>133</v>
      </c>
      <c r="F86" s="87"/>
      <c r="G86" s="53">
        <f>245.7</f>
        <v>245.7</v>
      </c>
      <c r="H86" s="126"/>
      <c r="I86" s="126"/>
      <c r="J86" s="126"/>
      <c r="K86" s="127"/>
      <c r="L86" s="128"/>
      <c r="M86" s="128"/>
      <c r="N86" s="146">
        <f t="shared" si="6"/>
        <v>0</v>
      </c>
      <c r="O86" s="146">
        <f t="shared" si="7"/>
        <v>0</v>
      </c>
      <c r="P86" s="146">
        <f t="shared" si="8"/>
        <v>0</v>
      </c>
      <c r="Q86" s="146">
        <f t="shared" si="9"/>
        <v>0</v>
      </c>
      <c r="R86" s="146">
        <f t="shared" si="10"/>
        <v>0</v>
      </c>
      <c r="S86" s="123"/>
    </row>
    <row r="87" spans="1:19" s="34" customFormat="1" ht="15" customHeight="1" x14ac:dyDescent="0.2">
      <c r="A87" s="50"/>
      <c r="B87" s="50"/>
      <c r="C87" s="51"/>
      <c r="D87" s="73" t="s">
        <v>132</v>
      </c>
      <c r="E87" s="81" t="s">
        <v>133</v>
      </c>
      <c r="F87" s="87"/>
      <c r="G87" s="53">
        <f>16.8</f>
        <v>16.8</v>
      </c>
      <c r="H87" s="53"/>
      <c r="I87" s="53"/>
      <c r="J87" s="53"/>
      <c r="K87" s="53"/>
      <c r="L87" s="53"/>
      <c r="M87" s="53"/>
      <c r="N87" s="146">
        <f t="shared" si="6"/>
        <v>0</v>
      </c>
      <c r="O87" s="146">
        <f t="shared" si="7"/>
        <v>0</v>
      </c>
      <c r="P87" s="146">
        <f t="shared" si="8"/>
        <v>0</v>
      </c>
      <c r="Q87" s="146">
        <f t="shared" si="9"/>
        <v>0</v>
      </c>
      <c r="R87" s="146">
        <f t="shared" si="10"/>
        <v>0</v>
      </c>
      <c r="S87" s="123"/>
    </row>
    <row r="88" spans="1:19" s="34" customFormat="1" ht="159.75" customHeight="1" x14ac:dyDescent="0.2">
      <c r="A88" s="50"/>
      <c r="B88" s="50"/>
      <c r="C88" s="51"/>
      <c r="D88" s="207" t="s">
        <v>183</v>
      </c>
      <c r="E88" s="208"/>
      <c r="F88" s="208"/>
      <c r="G88" s="209"/>
      <c r="H88" s="53"/>
      <c r="I88" s="53"/>
      <c r="J88" s="53"/>
      <c r="K88" s="53"/>
      <c r="L88" s="53"/>
      <c r="M88" s="53"/>
      <c r="N88" s="55"/>
      <c r="O88" s="55"/>
      <c r="P88" s="55"/>
      <c r="Q88" s="55"/>
      <c r="R88" s="55"/>
      <c r="S88" s="123"/>
    </row>
    <row r="89" spans="1:19" s="34" customFormat="1" ht="18" customHeight="1" x14ac:dyDescent="0.2">
      <c r="A89" s="196" t="s">
        <v>67</v>
      </c>
      <c r="B89" s="197"/>
      <c r="C89" s="197"/>
      <c r="D89" s="198"/>
      <c r="E89" s="60"/>
      <c r="F89" s="60"/>
      <c r="G89" s="61"/>
      <c r="H89" s="62"/>
      <c r="I89" s="62"/>
      <c r="J89" s="62"/>
      <c r="K89" s="63"/>
      <c r="L89" s="63"/>
      <c r="M89" s="63"/>
      <c r="N89" s="63"/>
      <c r="O89" s="61">
        <f>O17</f>
        <v>0</v>
      </c>
      <c r="P89" s="61">
        <f>P17</f>
        <v>0</v>
      </c>
      <c r="Q89" s="61"/>
      <c r="R89" s="61">
        <f>R17</f>
        <v>0</v>
      </c>
      <c r="S89" s="123"/>
    </row>
    <row r="90" spans="1:19" s="34" customFormat="1" ht="11.25" x14ac:dyDescent="0.2">
      <c r="A90" s="199" t="s">
        <v>68</v>
      </c>
      <c r="B90" s="200"/>
      <c r="C90" s="200"/>
      <c r="D90" s="201"/>
      <c r="E90" s="64"/>
      <c r="F90" s="65"/>
      <c r="G90" s="66"/>
      <c r="H90" s="66"/>
      <c r="I90" s="66"/>
      <c r="J90" s="66"/>
      <c r="K90" s="64"/>
      <c r="L90" s="64"/>
      <c r="M90" s="64"/>
      <c r="N90" s="64"/>
      <c r="O90" s="64"/>
      <c r="P90" s="64"/>
      <c r="Q90" s="64"/>
      <c r="R90" s="67">
        <f>R89*22/122</f>
        <v>0</v>
      </c>
      <c r="S90" s="123"/>
    </row>
    <row r="91" spans="1:19" s="34" customFormat="1" ht="11.25" x14ac:dyDescent="0.2">
      <c r="A91" s="76"/>
      <c r="B91" s="76"/>
      <c r="C91" s="76"/>
      <c r="D91" s="27" t="s">
        <v>30</v>
      </c>
      <c r="E91" s="77"/>
      <c r="F91" s="78"/>
      <c r="G91" s="28"/>
      <c r="H91" s="28">
        <f>H61</f>
        <v>0</v>
      </c>
      <c r="I91" s="28"/>
      <c r="J91" s="28"/>
      <c r="K91" s="79"/>
      <c r="L91" s="79"/>
      <c r="M91" s="79"/>
      <c r="N91" s="79"/>
      <c r="O91" s="80"/>
      <c r="P91" s="80"/>
      <c r="Q91" s="80"/>
      <c r="R91" s="80"/>
      <c r="S91" s="123"/>
    </row>
    <row r="92" spans="1:19" s="34" customFormat="1" ht="11.25" x14ac:dyDescent="0.2">
      <c r="A92" s="76"/>
      <c r="B92" s="76"/>
      <c r="C92" s="76"/>
      <c r="D92" s="27" t="s">
        <v>31</v>
      </c>
      <c r="E92" s="77"/>
      <c r="F92" s="78"/>
      <c r="G92" s="28"/>
      <c r="H92" s="28"/>
      <c r="I92" s="28">
        <f>I61</f>
        <v>0</v>
      </c>
      <c r="J92" s="28"/>
      <c r="K92" s="79"/>
      <c r="L92" s="79"/>
      <c r="M92" s="79"/>
      <c r="N92" s="79"/>
      <c r="O92" s="80"/>
      <c r="P92" s="80"/>
      <c r="Q92" s="80"/>
      <c r="R92" s="80"/>
      <c r="S92" s="123"/>
    </row>
    <row r="93" spans="1:19" s="34" customFormat="1" ht="11.25" x14ac:dyDescent="0.2">
      <c r="A93" s="76"/>
      <c r="B93" s="76"/>
      <c r="C93" s="76"/>
      <c r="D93" s="27" t="s">
        <v>32</v>
      </c>
      <c r="E93" s="77"/>
      <c r="F93" s="78"/>
      <c r="G93" s="28"/>
      <c r="H93" s="28"/>
      <c r="I93" s="28"/>
      <c r="J93" s="28">
        <f>J61</f>
        <v>0</v>
      </c>
      <c r="K93" s="79"/>
      <c r="L93" s="79"/>
      <c r="M93" s="79"/>
      <c r="N93" s="79"/>
      <c r="O93" s="80"/>
      <c r="P93" s="80"/>
      <c r="Q93" s="80"/>
      <c r="R93" s="80"/>
      <c r="S93" s="123"/>
    </row>
    <row r="94" spans="1:19" ht="15.75" x14ac:dyDescent="0.2">
      <c r="A94" s="9"/>
      <c r="B94" s="202" t="s">
        <v>33</v>
      </c>
      <c r="C94" s="203"/>
      <c r="D94" s="203"/>
      <c r="E94" s="203"/>
      <c r="F94" s="203"/>
      <c r="G94" s="203"/>
      <c r="H94" s="203"/>
      <c r="I94" s="203"/>
      <c r="J94" s="203"/>
      <c r="K94" s="203"/>
      <c r="L94" s="203"/>
      <c r="M94" s="203"/>
      <c r="N94" s="203"/>
      <c r="O94" s="203"/>
      <c r="P94" s="203"/>
      <c r="Q94" s="203"/>
      <c r="R94" s="203"/>
      <c r="S94" s="132"/>
    </row>
    <row r="95" spans="1:19" ht="15" x14ac:dyDescent="0.2">
      <c r="A95" s="204"/>
      <c r="B95" s="205" t="s">
        <v>34</v>
      </c>
      <c r="C95" s="206"/>
      <c r="D95" s="206"/>
      <c r="E95" s="206"/>
      <c r="F95" s="206"/>
      <c r="G95" s="206"/>
      <c r="H95" s="206"/>
      <c r="I95" s="206"/>
      <c r="J95" s="206"/>
      <c r="K95" s="206"/>
      <c r="L95" s="206"/>
      <c r="M95" s="206"/>
      <c r="N95" s="206"/>
      <c r="O95" s="206"/>
      <c r="P95" s="206"/>
      <c r="Q95" s="206"/>
      <c r="R95" s="206"/>
      <c r="S95" s="132"/>
    </row>
    <row r="96" spans="1:19" ht="15" x14ac:dyDescent="0.2">
      <c r="A96" s="204"/>
      <c r="B96" s="184" t="s">
        <v>35</v>
      </c>
      <c r="C96" s="185"/>
      <c r="D96" s="185"/>
      <c r="E96" s="185"/>
      <c r="F96" s="185"/>
      <c r="G96" s="185"/>
      <c r="H96" s="185"/>
      <c r="I96" s="185"/>
      <c r="J96" s="185"/>
      <c r="K96" s="185"/>
      <c r="L96" s="185"/>
      <c r="M96" s="185"/>
      <c r="N96" s="185"/>
      <c r="O96" s="185"/>
      <c r="P96" s="185"/>
      <c r="Q96" s="185"/>
      <c r="R96" s="185"/>
      <c r="S96" s="132"/>
    </row>
    <row r="97" spans="1:19" ht="15" x14ac:dyDescent="0.2">
      <c r="A97" s="204"/>
      <c r="B97" s="184" t="s">
        <v>36</v>
      </c>
      <c r="C97" s="185"/>
      <c r="D97" s="185"/>
      <c r="E97" s="185"/>
      <c r="F97" s="185"/>
      <c r="G97" s="185"/>
      <c r="H97" s="185"/>
      <c r="I97" s="185"/>
      <c r="J97" s="185"/>
      <c r="K97" s="185"/>
      <c r="L97" s="185"/>
      <c r="M97" s="185"/>
      <c r="N97" s="185"/>
      <c r="O97" s="185"/>
      <c r="P97" s="185"/>
      <c r="Q97" s="185"/>
      <c r="R97" s="185"/>
      <c r="S97" s="132"/>
    </row>
    <row r="98" spans="1:19" ht="15" x14ac:dyDescent="0.2">
      <c r="A98" s="91"/>
      <c r="B98" s="184" t="s">
        <v>37</v>
      </c>
      <c r="C98" s="185"/>
      <c r="D98" s="185"/>
      <c r="E98" s="185"/>
      <c r="F98" s="185"/>
      <c r="G98" s="185"/>
      <c r="H98" s="185"/>
      <c r="I98" s="185"/>
      <c r="J98" s="185"/>
      <c r="K98" s="185"/>
      <c r="L98" s="185"/>
      <c r="M98" s="185"/>
      <c r="N98" s="185"/>
      <c r="O98" s="185"/>
      <c r="P98" s="185"/>
      <c r="Q98" s="185"/>
      <c r="R98" s="185"/>
      <c r="S98" s="132"/>
    </row>
    <row r="99" spans="1:19" ht="15" x14ac:dyDescent="0.2">
      <c r="A99" s="91"/>
      <c r="B99" s="184" t="s">
        <v>38</v>
      </c>
      <c r="C99" s="185"/>
      <c r="D99" s="185"/>
      <c r="E99" s="185"/>
      <c r="F99" s="185"/>
      <c r="G99" s="185"/>
      <c r="H99" s="185"/>
      <c r="I99" s="185"/>
      <c r="J99" s="185"/>
      <c r="K99" s="185"/>
      <c r="L99" s="185"/>
      <c r="M99" s="185"/>
      <c r="N99" s="185"/>
      <c r="O99" s="185"/>
      <c r="P99" s="185"/>
      <c r="Q99" s="185"/>
      <c r="R99" s="185"/>
      <c r="S99" s="132"/>
    </row>
    <row r="100" spans="1:19" ht="15" x14ac:dyDescent="0.2">
      <c r="A100" s="91"/>
      <c r="B100" s="184" t="s">
        <v>39</v>
      </c>
      <c r="C100" s="185"/>
      <c r="D100" s="185"/>
      <c r="E100" s="185"/>
      <c r="F100" s="185"/>
      <c r="G100" s="185"/>
      <c r="H100" s="185"/>
      <c r="I100" s="185"/>
      <c r="J100" s="185"/>
      <c r="K100" s="185"/>
      <c r="L100" s="185"/>
      <c r="M100" s="185"/>
      <c r="N100" s="185"/>
      <c r="O100" s="185"/>
      <c r="P100" s="185"/>
      <c r="Q100" s="185"/>
      <c r="R100" s="185"/>
      <c r="S100" s="132"/>
    </row>
    <row r="101" spans="1:19" ht="15" x14ac:dyDescent="0.2">
      <c r="A101" s="91"/>
      <c r="B101" s="184" t="s">
        <v>40</v>
      </c>
      <c r="C101" s="185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85"/>
      <c r="R101" s="185"/>
      <c r="S101" s="132"/>
    </row>
    <row r="102" spans="1:19" ht="15" x14ac:dyDescent="0.2">
      <c r="A102" s="91"/>
      <c r="B102" s="184" t="s">
        <v>41</v>
      </c>
      <c r="C102" s="185"/>
      <c r="D102" s="185"/>
      <c r="E102" s="185"/>
      <c r="F102" s="185"/>
      <c r="G102" s="185"/>
      <c r="H102" s="185"/>
      <c r="I102" s="185"/>
      <c r="J102" s="185"/>
      <c r="K102" s="185"/>
      <c r="L102" s="185"/>
      <c r="M102" s="185"/>
      <c r="N102" s="185"/>
      <c r="O102" s="185"/>
      <c r="P102" s="185"/>
      <c r="Q102" s="185"/>
      <c r="R102" s="185"/>
      <c r="S102" s="132"/>
    </row>
    <row r="103" spans="1:19" ht="15" x14ac:dyDescent="0.2">
      <c r="A103" s="91"/>
      <c r="B103" s="184" t="s">
        <v>42</v>
      </c>
      <c r="C103" s="185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  <c r="N103" s="185"/>
      <c r="O103" s="185"/>
      <c r="P103" s="185"/>
      <c r="Q103" s="185"/>
      <c r="R103" s="185"/>
      <c r="S103" s="132"/>
    </row>
    <row r="104" spans="1:19" ht="15" x14ac:dyDescent="0.2">
      <c r="A104" s="91"/>
      <c r="B104" s="184" t="s">
        <v>43</v>
      </c>
      <c r="C104" s="185"/>
      <c r="D104" s="185"/>
      <c r="E104" s="185"/>
      <c r="F104" s="185"/>
      <c r="G104" s="185"/>
      <c r="H104" s="185"/>
      <c r="I104" s="185"/>
      <c r="J104" s="185"/>
      <c r="K104" s="185"/>
      <c r="L104" s="185"/>
      <c r="M104" s="185"/>
      <c r="N104" s="185"/>
      <c r="O104" s="185"/>
      <c r="P104" s="185"/>
      <c r="Q104" s="185"/>
      <c r="R104" s="185"/>
      <c r="S104" s="132"/>
    </row>
    <row r="105" spans="1:19" ht="15" x14ac:dyDescent="0.2">
      <c r="A105" s="91"/>
      <c r="B105" s="184" t="s">
        <v>44</v>
      </c>
      <c r="C105" s="185"/>
      <c r="D105" s="185"/>
      <c r="E105" s="185"/>
      <c r="F105" s="185"/>
      <c r="G105" s="185"/>
      <c r="H105" s="185"/>
      <c r="I105" s="185"/>
      <c r="J105" s="185"/>
      <c r="K105" s="185"/>
      <c r="L105" s="185"/>
      <c r="M105" s="185"/>
      <c r="N105" s="185"/>
      <c r="O105" s="185"/>
      <c r="P105" s="185"/>
      <c r="Q105" s="185"/>
      <c r="R105" s="185"/>
      <c r="S105" s="132"/>
    </row>
    <row r="106" spans="1:19" ht="15" x14ac:dyDescent="0.2">
      <c r="A106" s="91"/>
      <c r="B106" s="184" t="s">
        <v>45</v>
      </c>
      <c r="C106" s="185"/>
      <c r="D106" s="185"/>
      <c r="E106" s="185"/>
      <c r="F106" s="185"/>
      <c r="G106" s="185"/>
      <c r="H106" s="185"/>
      <c r="I106" s="185"/>
      <c r="J106" s="185"/>
      <c r="K106" s="185"/>
      <c r="L106" s="185"/>
      <c r="M106" s="185"/>
      <c r="N106" s="185"/>
      <c r="O106" s="185"/>
      <c r="P106" s="185"/>
      <c r="Q106" s="185"/>
      <c r="R106" s="185"/>
      <c r="S106" s="132"/>
    </row>
    <row r="107" spans="1:19" ht="15.75" x14ac:dyDescent="0.25">
      <c r="A107" s="10" t="s">
        <v>46</v>
      </c>
      <c r="B107" s="3"/>
      <c r="C107" s="3"/>
      <c r="D107" s="3"/>
      <c r="E107" s="3"/>
      <c r="F107" s="7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32"/>
    </row>
    <row r="108" spans="1:19" ht="15.75" x14ac:dyDescent="0.25">
      <c r="A108" s="4"/>
      <c r="B108" s="174" t="s">
        <v>47</v>
      </c>
      <c r="C108" s="175"/>
      <c r="D108" s="176"/>
      <c r="E108" s="180"/>
      <c r="F108" s="180"/>
      <c r="G108" s="180"/>
      <c r="H108" s="180"/>
      <c r="I108" s="180"/>
      <c r="J108" s="180"/>
      <c r="K108" s="180"/>
      <c r="L108" s="180"/>
      <c r="M108" s="180"/>
      <c r="N108" s="180"/>
      <c r="O108" s="180"/>
      <c r="P108" s="180"/>
      <c r="Q108" s="180"/>
      <c r="R108" s="180"/>
    </row>
    <row r="109" spans="1:19" ht="15.75" x14ac:dyDescent="0.25">
      <c r="A109" s="4"/>
      <c r="B109" s="174" t="s">
        <v>48</v>
      </c>
      <c r="C109" s="175"/>
      <c r="D109" s="176"/>
      <c r="E109" s="186"/>
      <c r="F109" s="186"/>
      <c r="G109" s="186"/>
      <c r="H109" s="186"/>
      <c r="I109" s="186"/>
      <c r="J109" s="186"/>
      <c r="K109" s="186"/>
      <c r="L109" s="186"/>
      <c r="M109" s="186"/>
      <c r="N109" s="186"/>
      <c r="O109" s="186"/>
      <c r="P109" s="186"/>
      <c r="Q109" s="186"/>
      <c r="R109" s="186"/>
    </row>
    <row r="110" spans="1:19" ht="15.75" x14ac:dyDescent="0.25">
      <c r="A110" s="4"/>
      <c r="B110" s="177" t="s">
        <v>49</v>
      </c>
      <c r="C110" s="178"/>
      <c r="D110" s="179"/>
      <c r="E110" s="180"/>
      <c r="F110" s="180"/>
      <c r="G110" s="180"/>
      <c r="H110" s="180"/>
      <c r="I110" s="180"/>
      <c r="J110" s="180"/>
      <c r="K110" s="180"/>
      <c r="L110" s="180"/>
      <c r="M110" s="180"/>
      <c r="N110" s="180"/>
      <c r="O110" s="180"/>
      <c r="P110" s="180"/>
      <c r="Q110" s="180"/>
      <c r="R110" s="180"/>
    </row>
    <row r="111" spans="1:19" ht="15.75" x14ac:dyDescent="0.25">
      <c r="A111" s="4"/>
      <c r="B111" s="177" t="s">
        <v>50</v>
      </c>
      <c r="C111" s="178"/>
      <c r="D111" s="179"/>
      <c r="E111" s="180"/>
      <c r="F111" s="180"/>
      <c r="G111" s="180"/>
      <c r="H111" s="180"/>
      <c r="I111" s="180"/>
      <c r="J111" s="180"/>
      <c r="K111" s="180"/>
      <c r="L111" s="180"/>
      <c r="M111" s="180"/>
      <c r="N111" s="180"/>
      <c r="O111" s="180"/>
      <c r="P111" s="180"/>
      <c r="Q111" s="180"/>
      <c r="R111" s="180"/>
    </row>
    <row r="112" spans="1:19" ht="15.75" x14ac:dyDescent="0.2">
      <c r="A112" s="4"/>
      <c r="B112" s="167" t="s">
        <v>51</v>
      </c>
      <c r="C112" s="168"/>
      <c r="D112" s="169"/>
      <c r="E112" s="181" t="s">
        <v>52</v>
      </c>
      <c r="F112" s="182"/>
      <c r="G112" s="182"/>
      <c r="H112" s="182"/>
      <c r="I112" s="182"/>
      <c r="J112" s="182"/>
      <c r="K112" s="182"/>
      <c r="L112" s="182"/>
      <c r="M112" s="182"/>
      <c r="N112" s="182"/>
      <c r="O112" s="182"/>
      <c r="P112" s="182"/>
      <c r="Q112" s="182"/>
      <c r="R112" s="183"/>
    </row>
    <row r="113" spans="1:18" ht="15.75" x14ac:dyDescent="0.25">
      <c r="A113" s="4"/>
      <c r="B113" s="174" t="s">
        <v>53</v>
      </c>
      <c r="C113" s="175"/>
      <c r="D113" s="176"/>
      <c r="E113" s="170" t="s">
        <v>54</v>
      </c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2"/>
    </row>
    <row r="114" spans="1:18" ht="15.75" x14ac:dyDescent="0.25">
      <c r="A114" s="4"/>
      <c r="B114" s="174" t="s">
        <v>55</v>
      </c>
      <c r="C114" s="175"/>
      <c r="D114" s="176"/>
      <c r="E114" s="170" t="s">
        <v>29</v>
      </c>
      <c r="F114" s="171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  <c r="Q114" s="171"/>
      <c r="R114" s="172"/>
    </row>
    <row r="115" spans="1:18" ht="15.75" x14ac:dyDescent="0.25">
      <c r="A115" s="4"/>
      <c r="B115" s="174" t="s">
        <v>56</v>
      </c>
      <c r="C115" s="175"/>
      <c r="D115" s="176"/>
      <c r="E115" s="170" t="s">
        <v>57</v>
      </c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2"/>
    </row>
    <row r="116" spans="1:18" ht="15.75" x14ac:dyDescent="0.2">
      <c r="A116" s="4"/>
      <c r="B116" s="167" t="s">
        <v>58</v>
      </c>
      <c r="C116" s="168"/>
      <c r="D116" s="169"/>
      <c r="E116" s="170" t="s">
        <v>54</v>
      </c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2"/>
    </row>
    <row r="117" spans="1:18" ht="15.75" x14ac:dyDescent="0.2">
      <c r="A117" s="4"/>
      <c r="B117" s="167" t="s">
        <v>59</v>
      </c>
      <c r="C117" s="168"/>
      <c r="D117" s="169"/>
      <c r="E117" s="170" t="s">
        <v>54</v>
      </c>
      <c r="F117" s="171"/>
      <c r="G117" s="171"/>
      <c r="H117" s="171"/>
      <c r="I117" s="171"/>
      <c r="J117" s="171"/>
      <c r="K117" s="171"/>
      <c r="L117" s="171"/>
      <c r="M117" s="171"/>
      <c r="N117" s="171"/>
      <c r="O117" s="171"/>
      <c r="P117" s="171"/>
      <c r="Q117" s="171"/>
      <c r="R117" s="172"/>
    </row>
    <row r="118" spans="1:18" ht="15.75" x14ac:dyDescent="0.25">
      <c r="A118" s="11" t="s">
        <v>60</v>
      </c>
      <c r="B118" s="12"/>
      <c r="C118" s="12"/>
      <c r="D118" s="12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</row>
    <row r="119" spans="1:18" x14ac:dyDescent="0.2">
      <c r="A119" s="173" t="s">
        <v>61</v>
      </c>
      <c r="B119" s="173"/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</row>
    <row r="120" spans="1:18" x14ac:dyDescent="0.2">
      <c r="A120" s="173"/>
      <c r="B120" s="173"/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</row>
    <row r="121" spans="1:18" x14ac:dyDescent="0.2">
      <c r="A121" s="173"/>
      <c r="B121" s="173"/>
      <c r="C121" s="173"/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</row>
    <row r="122" spans="1:18" x14ac:dyDescent="0.2">
      <c r="A122" s="173"/>
      <c r="B122" s="173"/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</row>
  </sheetData>
  <mergeCells count="79">
    <mergeCell ref="E7:K7"/>
    <mergeCell ref="L7:R7"/>
    <mergeCell ref="A2:L2"/>
    <mergeCell ref="A3:L3"/>
    <mergeCell ref="A4:R4"/>
    <mergeCell ref="E6:K6"/>
    <mergeCell ref="L6:R6"/>
    <mergeCell ref="E8:K8"/>
    <mergeCell ref="L8:R8"/>
    <mergeCell ref="E9:K9"/>
    <mergeCell ref="L9:R9"/>
    <mergeCell ref="D10:D13"/>
    <mergeCell ref="E10:K10"/>
    <mergeCell ref="L10:R10"/>
    <mergeCell ref="E11:K11"/>
    <mergeCell ref="L11:R11"/>
    <mergeCell ref="E12:K12"/>
    <mergeCell ref="A14:A15"/>
    <mergeCell ref="B14:B15"/>
    <mergeCell ref="C14:C15"/>
    <mergeCell ref="D14:D15"/>
    <mergeCell ref="E14:E15"/>
    <mergeCell ref="O14:R14"/>
    <mergeCell ref="D18:G18"/>
    <mergeCell ref="L12:R12"/>
    <mergeCell ref="E13:K13"/>
    <mergeCell ref="L13:R13"/>
    <mergeCell ref="F14:F15"/>
    <mergeCell ref="G14:G15"/>
    <mergeCell ref="D59:G59"/>
    <mergeCell ref="H14:H15"/>
    <mergeCell ref="I14:I15"/>
    <mergeCell ref="J14:J15"/>
    <mergeCell ref="K14:N14"/>
    <mergeCell ref="D33:G33"/>
    <mergeCell ref="D36:G36"/>
    <mergeCell ref="D41:G41"/>
    <mergeCell ref="D52:G52"/>
    <mergeCell ref="B99:R99"/>
    <mergeCell ref="D64:G64"/>
    <mergeCell ref="D74:G74"/>
    <mergeCell ref="D83:G83"/>
    <mergeCell ref="A89:D89"/>
    <mergeCell ref="A90:D90"/>
    <mergeCell ref="B94:R94"/>
    <mergeCell ref="A95:A97"/>
    <mergeCell ref="B95:R95"/>
    <mergeCell ref="B96:R96"/>
    <mergeCell ref="B97:R97"/>
    <mergeCell ref="B98:R98"/>
    <mergeCell ref="D88:G88"/>
    <mergeCell ref="B110:D110"/>
    <mergeCell ref="E110:R110"/>
    <mergeCell ref="B100:R100"/>
    <mergeCell ref="B101:R101"/>
    <mergeCell ref="B102:R102"/>
    <mergeCell ref="B103:R103"/>
    <mergeCell ref="B104:R104"/>
    <mergeCell ref="B105:R105"/>
    <mergeCell ref="B106:R106"/>
    <mergeCell ref="B108:D108"/>
    <mergeCell ref="E108:R108"/>
    <mergeCell ref="B109:D109"/>
    <mergeCell ref="E109:R109"/>
    <mergeCell ref="B111:D111"/>
    <mergeCell ref="E111:R111"/>
    <mergeCell ref="B112:D112"/>
    <mergeCell ref="E112:R112"/>
    <mergeCell ref="B113:D113"/>
    <mergeCell ref="E113:R113"/>
    <mergeCell ref="B117:D117"/>
    <mergeCell ref="E117:R117"/>
    <mergeCell ref="A119:R122"/>
    <mergeCell ref="B114:D114"/>
    <mergeCell ref="E114:R114"/>
    <mergeCell ref="B115:D115"/>
    <mergeCell ref="E115:R115"/>
    <mergeCell ref="B116:D116"/>
    <mergeCell ref="E116:R116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48A9-582B-4E36-B2D7-98B1C03D1261}">
  <dimension ref="A1:T132"/>
  <sheetViews>
    <sheetView view="pageBreakPreview" zoomScale="85" zoomScaleNormal="130" zoomScaleSheetLayoutView="85" workbookViewId="0">
      <selection activeCell="R1" sqref="R1"/>
    </sheetView>
  </sheetViews>
  <sheetFormatPr defaultColWidth="7.875" defaultRowHeight="12.75" x14ac:dyDescent="0.2"/>
  <cols>
    <col min="1" max="2" width="5.25" style="29" customWidth="1"/>
    <col min="3" max="3" width="7.375" style="29" customWidth="1"/>
    <col min="4" max="4" width="64.75" style="29" customWidth="1"/>
    <col min="5" max="5" width="5.5" style="29" customWidth="1"/>
    <col min="6" max="6" width="8.375" style="29" customWidth="1"/>
    <col min="7" max="10" width="9.625" style="30" customWidth="1"/>
    <col min="11" max="11" width="10.375" style="29" customWidth="1"/>
    <col min="12" max="13" width="13.125" style="29" customWidth="1"/>
    <col min="14" max="18" width="16.875" style="29" customWidth="1"/>
    <col min="19" max="20" width="8.25" style="31" bestFit="1" customWidth="1"/>
    <col min="21" max="16384" width="7.875" style="31"/>
  </cols>
  <sheetData>
    <row r="1" spans="1:18" ht="18.75" customHeight="1" x14ac:dyDescent="0.25">
      <c r="A1" s="18"/>
      <c r="B1" s="19"/>
      <c r="C1" s="19"/>
      <c r="D1" s="20"/>
      <c r="E1" s="21"/>
      <c r="F1" s="22"/>
      <c r="G1" s="19"/>
      <c r="H1" s="19"/>
      <c r="I1" s="19"/>
      <c r="J1" s="19"/>
      <c r="K1" s="23"/>
      <c r="L1" s="23"/>
      <c r="M1" s="23"/>
      <c r="N1" s="23"/>
      <c r="O1" s="23"/>
      <c r="P1" s="23"/>
      <c r="Q1" s="23"/>
      <c r="R1" s="8"/>
    </row>
    <row r="2" spans="1:18" ht="65.25" customHeight="1" x14ac:dyDescent="0.25">
      <c r="A2" s="243" t="s">
        <v>146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"/>
      <c r="N2" s="23"/>
      <c r="O2" s="23"/>
      <c r="P2" s="23"/>
      <c r="Q2" s="23"/>
      <c r="R2" s="16"/>
    </row>
    <row r="3" spans="1:18" ht="15.75" customHeight="1" x14ac:dyDescent="0.25">
      <c r="A3" s="243" t="s">
        <v>174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"/>
      <c r="N3" s="23"/>
      <c r="O3" s="23"/>
      <c r="P3" s="23"/>
      <c r="Q3" s="23"/>
      <c r="R3" s="16"/>
    </row>
    <row r="4" spans="1:18" s="32" customFormat="1" ht="33" customHeight="1" x14ac:dyDescent="0.25">
      <c r="A4" s="244" t="s">
        <v>2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</row>
    <row r="5" spans="1:18" s="32" customFormat="1" ht="18" customHeight="1" x14ac:dyDescent="0.25">
      <c r="A5" s="1"/>
      <c r="B5" s="2"/>
      <c r="C5" s="2"/>
      <c r="D5" s="2"/>
      <c r="E5" s="2"/>
      <c r="F5" s="6"/>
      <c r="G5" s="25"/>
      <c r="H5" s="25"/>
      <c r="I5" s="25"/>
      <c r="J5" s="25"/>
      <c r="K5" s="26"/>
      <c r="L5" s="26"/>
      <c r="M5" s="26"/>
      <c r="N5" s="26"/>
      <c r="O5" s="26"/>
      <c r="P5" s="26"/>
      <c r="Q5" s="26"/>
      <c r="R5" s="16"/>
    </row>
    <row r="6" spans="1:18" s="32" customFormat="1" ht="18" customHeight="1" x14ac:dyDescent="0.25">
      <c r="A6" s="1"/>
      <c r="B6" s="2"/>
      <c r="C6" s="2"/>
      <c r="D6" s="2"/>
      <c r="E6" s="237" t="s">
        <v>3</v>
      </c>
      <c r="F6" s="238"/>
      <c r="G6" s="238"/>
      <c r="H6" s="238"/>
      <c r="I6" s="238"/>
      <c r="J6" s="238"/>
      <c r="K6" s="239"/>
      <c r="L6" s="224"/>
      <c r="M6" s="225"/>
      <c r="N6" s="225"/>
      <c r="O6" s="225"/>
      <c r="P6" s="225"/>
      <c r="Q6" s="225"/>
      <c r="R6" s="226"/>
    </row>
    <row r="7" spans="1:18" s="33" customFormat="1" ht="22.5" customHeight="1" x14ac:dyDescent="0.25">
      <c r="A7" s="15"/>
      <c r="B7" s="15"/>
      <c r="C7" s="14"/>
      <c r="D7" s="5" t="s">
        <v>4</v>
      </c>
      <c r="E7" s="237" t="s">
        <v>5</v>
      </c>
      <c r="F7" s="238"/>
      <c r="G7" s="238"/>
      <c r="H7" s="238"/>
      <c r="I7" s="238"/>
      <c r="J7" s="238"/>
      <c r="K7" s="239"/>
      <c r="L7" s="224"/>
      <c r="M7" s="225"/>
      <c r="N7" s="225"/>
      <c r="O7" s="225"/>
      <c r="P7" s="225"/>
      <c r="Q7" s="225"/>
      <c r="R7" s="226"/>
    </row>
    <row r="8" spans="1:18" s="33" customFormat="1" ht="18" customHeight="1" x14ac:dyDescent="0.25">
      <c r="A8" s="84"/>
      <c r="B8" s="84"/>
      <c r="C8" s="85"/>
      <c r="D8" s="5" t="s">
        <v>6</v>
      </c>
      <c r="E8" s="237" t="s">
        <v>7</v>
      </c>
      <c r="F8" s="238"/>
      <c r="G8" s="238"/>
      <c r="H8" s="238"/>
      <c r="I8" s="238"/>
      <c r="J8" s="238"/>
      <c r="K8" s="239"/>
      <c r="L8" s="224"/>
      <c r="M8" s="225"/>
      <c r="N8" s="225"/>
      <c r="O8" s="225"/>
      <c r="P8" s="225"/>
      <c r="Q8" s="225"/>
      <c r="R8" s="226"/>
    </row>
    <row r="9" spans="1:18" ht="15.75" x14ac:dyDescent="0.25">
      <c r="A9" s="1"/>
      <c r="B9" s="2"/>
      <c r="C9" s="2"/>
      <c r="D9" s="2"/>
      <c r="E9" s="237" t="s">
        <v>8</v>
      </c>
      <c r="F9" s="238"/>
      <c r="G9" s="238"/>
      <c r="H9" s="238"/>
      <c r="I9" s="238"/>
      <c r="J9" s="238"/>
      <c r="K9" s="239"/>
      <c r="L9" s="224"/>
      <c r="M9" s="225"/>
      <c r="N9" s="225"/>
      <c r="O9" s="225"/>
      <c r="P9" s="225"/>
      <c r="Q9" s="225"/>
      <c r="R9" s="226"/>
    </row>
    <row r="10" spans="1:18" ht="15.75" x14ac:dyDescent="0.25">
      <c r="A10" s="1"/>
      <c r="B10" s="2"/>
      <c r="C10" s="2"/>
      <c r="D10" s="251"/>
      <c r="E10" s="237" t="s">
        <v>9</v>
      </c>
      <c r="F10" s="238"/>
      <c r="G10" s="238"/>
      <c r="H10" s="238"/>
      <c r="I10" s="238"/>
      <c r="J10" s="238"/>
      <c r="K10" s="239"/>
      <c r="L10" s="224"/>
      <c r="M10" s="225"/>
      <c r="N10" s="225"/>
      <c r="O10" s="225"/>
      <c r="P10" s="225"/>
      <c r="Q10" s="225"/>
      <c r="R10" s="226"/>
    </row>
    <row r="11" spans="1:18" ht="15.75" x14ac:dyDescent="0.25">
      <c r="A11" s="1"/>
      <c r="B11" s="2"/>
      <c r="C11" s="2"/>
      <c r="D11" s="251"/>
      <c r="E11" s="237" t="s">
        <v>10</v>
      </c>
      <c r="F11" s="238"/>
      <c r="G11" s="238"/>
      <c r="H11" s="238"/>
      <c r="I11" s="238"/>
      <c r="J11" s="238"/>
      <c r="K11" s="239"/>
      <c r="L11" s="224"/>
      <c r="M11" s="225"/>
      <c r="N11" s="225"/>
      <c r="O11" s="225"/>
      <c r="P11" s="225"/>
      <c r="Q11" s="225"/>
      <c r="R11" s="226"/>
    </row>
    <row r="12" spans="1:18" ht="15.75" x14ac:dyDescent="0.25">
      <c r="A12" s="1"/>
      <c r="B12" s="2"/>
      <c r="C12" s="2"/>
      <c r="D12" s="251"/>
      <c r="E12" s="237" t="s">
        <v>11</v>
      </c>
      <c r="F12" s="238"/>
      <c r="G12" s="238"/>
      <c r="H12" s="238"/>
      <c r="I12" s="238"/>
      <c r="J12" s="238"/>
      <c r="K12" s="239"/>
      <c r="L12" s="224"/>
      <c r="M12" s="225"/>
      <c r="N12" s="225"/>
      <c r="O12" s="225"/>
      <c r="P12" s="225"/>
      <c r="Q12" s="225"/>
      <c r="R12" s="226"/>
    </row>
    <row r="13" spans="1:18" ht="15.75" x14ac:dyDescent="0.25">
      <c r="A13" s="1"/>
      <c r="B13" s="2"/>
      <c r="C13" s="2"/>
      <c r="D13" s="252"/>
      <c r="E13" s="227" t="s">
        <v>12</v>
      </c>
      <c r="F13" s="228"/>
      <c r="G13" s="228"/>
      <c r="H13" s="228"/>
      <c r="I13" s="228"/>
      <c r="J13" s="228"/>
      <c r="K13" s="229"/>
      <c r="L13" s="230"/>
      <c r="M13" s="231"/>
      <c r="N13" s="231"/>
      <c r="O13" s="231"/>
      <c r="P13" s="231"/>
      <c r="Q13" s="231"/>
      <c r="R13" s="232"/>
    </row>
    <row r="14" spans="1:18" s="34" customFormat="1" ht="15.75" customHeight="1" x14ac:dyDescent="0.2">
      <c r="A14" s="233" t="s">
        <v>13</v>
      </c>
      <c r="B14" s="233" t="s">
        <v>14</v>
      </c>
      <c r="C14" s="233" t="s">
        <v>15</v>
      </c>
      <c r="D14" s="235" t="s">
        <v>62</v>
      </c>
      <c r="E14" s="233" t="s">
        <v>63</v>
      </c>
      <c r="F14" s="233" t="s">
        <v>64</v>
      </c>
      <c r="G14" s="213" t="s">
        <v>16</v>
      </c>
      <c r="H14" s="213" t="s">
        <v>17</v>
      </c>
      <c r="I14" s="213" t="s">
        <v>18</v>
      </c>
      <c r="J14" s="215" t="s">
        <v>65</v>
      </c>
      <c r="K14" s="217" t="s">
        <v>19</v>
      </c>
      <c r="L14" s="217"/>
      <c r="M14" s="217"/>
      <c r="N14" s="217"/>
      <c r="O14" s="217" t="s">
        <v>20</v>
      </c>
      <c r="P14" s="217"/>
      <c r="Q14" s="217"/>
      <c r="R14" s="217"/>
    </row>
    <row r="15" spans="1:18" s="34" customFormat="1" ht="18.75" customHeight="1" x14ac:dyDescent="0.2">
      <c r="A15" s="234"/>
      <c r="B15" s="234"/>
      <c r="C15" s="234"/>
      <c r="D15" s="236"/>
      <c r="E15" s="234"/>
      <c r="F15" s="234"/>
      <c r="G15" s="214"/>
      <c r="H15" s="214"/>
      <c r="I15" s="214"/>
      <c r="J15" s="216"/>
      <c r="K15" s="74" t="s">
        <v>21</v>
      </c>
      <c r="L15" s="74" t="s">
        <v>22</v>
      </c>
      <c r="M15" s="74" t="s">
        <v>23</v>
      </c>
      <c r="N15" s="74" t="s">
        <v>24</v>
      </c>
      <c r="O15" s="74" t="s">
        <v>21</v>
      </c>
      <c r="P15" s="74" t="s">
        <v>22</v>
      </c>
      <c r="Q15" s="74" t="s">
        <v>23</v>
      </c>
      <c r="R15" s="74" t="s">
        <v>24</v>
      </c>
    </row>
    <row r="16" spans="1:18" s="34" customFormat="1" ht="15" customHeight="1" x14ac:dyDescent="0.2">
      <c r="A16" s="39">
        <v>1</v>
      </c>
      <c r="B16" s="39">
        <f>A16+1</f>
        <v>2</v>
      </c>
      <c r="C16" s="39">
        <f>B16+1</f>
        <v>3</v>
      </c>
      <c r="D16" s="39">
        <f>C16+1</f>
        <v>4</v>
      </c>
      <c r="E16" s="39">
        <f>D16+1</f>
        <v>5</v>
      </c>
      <c r="F16" s="39">
        <f t="shared" ref="F16:R16" si="0">E16+1</f>
        <v>6</v>
      </c>
      <c r="G16" s="39">
        <f t="shared" si="0"/>
        <v>7</v>
      </c>
      <c r="H16" s="39">
        <f t="shared" si="0"/>
        <v>8</v>
      </c>
      <c r="I16" s="39">
        <f t="shared" si="0"/>
        <v>9</v>
      </c>
      <c r="J16" s="39">
        <f t="shared" si="0"/>
        <v>10</v>
      </c>
      <c r="K16" s="39">
        <f t="shared" si="0"/>
        <v>11</v>
      </c>
      <c r="L16" s="39">
        <f t="shared" si="0"/>
        <v>12</v>
      </c>
      <c r="M16" s="39">
        <f t="shared" si="0"/>
        <v>13</v>
      </c>
      <c r="N16" s="39">
        <f t="shared" si="0"/>
        <v>14</v>
      </c>
      <c r="O16" s="39">
        <f t="shared" si="0"/>
        <v>15</v>
      </c>
      <c r="P16" s="39">
        <f t="shared" si="0"/>
        <v>16</v>
      </c>
      <c r="Q16" s="39">
        <f t="shared" si="0"/>
        <v>17</v>
      </c>
      <c r="R16" s="39">
        <f t="shared" si="0"/>
        <v>18</v>
      </c>
    </row>
    <row r="17" spans="1:20" s="34" customFormat="1" ht="16.5" customHeight="1" x14ac:dyDescent="0.2">
      <c r="A17" s="40" t="s">
        <v>25</v>
      </c>
      <c r="B17" s="41"/>
      <c r="C17" s="41"/>
      <c r="D17" s="68" t="s">
        <v>175</v>
      </c>
      <c r="E17" s="69"/>
      <c r="F17" s="69"/>
      <c r="G17" s="70"/>
      <c r="H17" s="70"/>
      <c r="I17" s="70"/>
      <c r="J17" s="70"/>
      <c r="K17" s="69"/>
      <c r="L17" s="69"/>
      <c r="M17" s="69"/>
      <c r="N17" s="69"/>
      <c r="O17" s="71" t="e">
        <f>SUM(#REF!,O64)</f>
        <v>#REF!</v>
      </c>
      <c r="P17" s="71" t="e">
        <f>SUM(#REF!,P64)</f>
        <v>#REF!</v>
      </c>
      <c r="Q17" s="71"/>
      <c r="R17" s="71" t="e">
        <f>SUM(#REF!,R64)</f>
        <v>#REF!</v>
      </c>
    </row>
    <row r="18" spans="1:20" s="34" customFormat="1" ht="21.95" customHeight="1" x14ac:dyDescent="0.2">
      <c r="A18" s="150"/>
      <c r="B18" s="150"/>
      <c r="C18" s="150"/>
      <c r="D18" s="265" t="s">
        <v>164</v>
      </c>
      <c r="E18" s="266"/>
      <c r="F18" s="266"/>
      <c r="G18" s="267"/>
      <c r="H18" s="59"/>
      <c r="I18" s="59"/>
      <c r="J18" s="59"/>
      <c r="K18" s="59"/>
      <c r="L18" s="59"/>
      <c r="M18" s="59"/>
      <c r="N18" s="59"/>
      <c r="O18" s="59">
        <f>O20+O33+O35+O25+O23+O37+O29+O39+O47+O48+O49+O51+O53+O56+O58+O60</f>
        <v>0</v>
      </c>
      <c r="P18" s="59">
        <f>P20+P33+P35+P25+P23+P37+P29+P39+P47+P48+P49+P51+P53+P56+P58+P60</f>
        <v>0</v>
      </c>
      <c r="Q18" s="59"/>
      <c r="R18" s="59">
        <f>R20+R33+R35+R25+R23+R37+R29+R39+R47+R48+R49+R51+R53+R56+R58+R60</f>
        <v>0</v>
      </c>
    </row>
    <row r="19" spans="1:20" s="34" customFormat="1" ht="21.95" customHeight="1" x14ac:dyDescent="0.2">
      <c r="A19" s="43"/>
      <c r="B19" s="43"/>
      <c r="C19" s="43"/>
      <c r="D19" s="72" t="s">
        <v>81</v>
      </c>
      <c r="E19" s="45" t="s">
        <v>28</v>
      </c>
      <c r="F19" s="45"/>
      <c r="G19" s="46">
        <v>2323.48</v>
      </c>
      <c r="H19" s="47"/>
      <c r="I19" s="47"/>
      <c r="J19" s="47"/>
      <c r="K19" s="47"/>
      <c r="L19" s="46"/>
      <c r="M19" s="46"/>
      <c r="N19" s="46">
        <f>K19+L19+M19</f>
        <v>0</v>
      </c>
      <c r="O19" s="46">
        <f>G19*K19</f>
        <v>0</v>
      </c>
      <c r="P19" s="46">
        <f>G19*L19</f>
        <v>0</v>
      </c>
      <c r="Q19" s="46">
        <f>G19*M19</f>
        <v>0</v>
      </c>
      <c r="R19" s="46">
        <f>O19+P19+Q19</f>
        <v>0</v>
      </c>
    </row>
    <row r="20" spans="1:20" s="123" customFormat="1" ht="15" customHeight="1" x14ac:dyDescent="0.2">
      <c r="A20" s="58"/>
      <c r="B20" s="58"/>
      <c r="C20" s="139"/>
      <c r="D20" s="95" t="s">
        <v>74</v>
      </c>
      <c r="E20" s="103" t="s">
        <v>28</v>
      </c>
      <c r="F20" s="120">
        <v>1.07</v>
      </c>
      <c r="G20" s="53">
        <f>F20*G19</f>
        <v>2486.12</v>
      </c>
      <c r="H20" s="126"/>
      <c r="I20" s="126"/>
      <c r="J20" s="126"/>
      <c r="K20" s="127"/>
      <c r="L20" s="128"/>
      <c r="M20" s="128"/>
      <c r="N20" s="92">
        <f t="shared" ref="N20:N83" si="1">K20+L20+M20</f>
        <v>0</v>
      </c>
      <c r="O20" s="92">
        <f t="shared" ref="O20:O83" si="2">G20*K20</f>
        <v>0</v>
      </c>
      <c r="P20" s="92">
        <f t="shared" ref="P20:P83" si="3">G20*L20</f>
        <v>0</v>
      </c>
      <c r="Q20" s="92">
        <f t="shared" ref="Q20:Q83" si="4">G20*M20</f>
        <v>0</v>
      </c>
      <c r="R20" s="92">
        <f t="shared" ref="R20:R83" si="5">O20+P20+Q20</f>
        <v>0</v>
      </c>
    </row>
    <row r="21" spans="1:20" s="34" customFormat="1" ht="21.95" customHeight="1" x14ac:dyDescent="0.2">
      <c r="A21" s="42"/>
      <c r="B21" s="42"/>
      <c r="C21" s="43"/>
      <c r="D21" s="102" t="s">
        <v>73</v>
      </c>
      <c r="E21" s="104" t="s">
        <v>28</v>
      </c>
      <c r="F21" s="44"/>
      <c r="G21" s="46">
        <v>3087.65</v>
      </c>
      <c r="H21" s="142"/>
      <c r="I21" s="142"/>
      <c r="J21" s="142"/>
      <c r="K21" s="142"/>
      <c r="L21" s="156"/>
      <c r="M21" s="156"/>
      <c r="N21" s="46">
        <f t="shared" si="1"/>
        <v>0</v>
      </c>
      <c r="O21" s="46">
        <f t="shared" si="2"/>
        <v>0</v>
      </c>
      <c r="P21" s="46">
        <f t="shared" si="3"/>
        <v>0</v>
      </c>
      <c r="Q21" s="46">
        <f t="shared" si="4"/>
        <v>0</v>
      </c>
      <c r="R21" s="46">
        <f t="shared" si="5"/>
        <v>0</v>
      </c>
    </row>
    <row r="22" spans="1:20" s="34" customFormat="1" ht="15" customHeight="1" x14ac:dyDescent="0.2">
      <c r="A22" s="50"/>
      <c r="B22" s="50"/>
      <c r="C22" s="51"/>
      <c r="D22" s="98" t="s">
        <v>75</v>
      </c>
      <c r="E22" s="99" t="s">
        <v>28</v>
      </c>
      <c r="F22" s="120">
        <v>1.07</v>
      </c>
      <c r="G22" s="53">
        <f>F22*G21</f>
        <v>3303.79</v>
      </c>
      <c r="H22" s="52"/>
      <c r="I22" s="52"/>
      <c r="J22" s="52"/>
      <c r="K22" s="52"/>
      <c r="L22" s="147"/>
      <c r="M22" s="147"/>
      <c r="N22" s="92">
        <f t="shared" si="1"/>
        <v>0</v>
      </c>
      <c r="O22" s="92">
        <f t="shared" si="2"/>
        <v>0</v>
      </c>
      <c r="P22" s="92">
        <f t="shared" si="3"/>
        <v>0</v>
      </c>
      <c r="Q22" s="92">
        <f t="shared" si="4"/>
        <v>0</v>
      </c>
      <c r="R22" s="92">
        <f t="shared" si="5"/>
        <v>0</v>
      </c>
    </row>
    <row r="23" spans="1:20" s="34" customFormat="1" ht="15" customHeight="1" x14ac:dyDescent="0.2">
      <c r="A23" s="42"/>
      <c r="B23" s="42"/>
      <c r="C23" s="43"/>
      <c r="D23" s="102" t="s">
        <v>76</v>
      </c>
      <c r="E23" s="104" t="s">
        <v>28</v>
      </c>
      <c r="F23" s="45"/>
      <c r="G23" s="46">
        <v>269.08999999999997</v>
      </c>
      <c r="H23" s="47"/>
      <c r="I23" s="47"/>
      <c r="J23" s="47"/>
      <c r="K23" s="48"/>
      <c r="L23" s="49"/>
      <c r="M23" s="49"/>
      <c r="N23" s="46">
        <f t="shared" si="1"/>
        <v>0</v>
      </c>
      <c r="O23" s="46">
        <f t="shared" si="2"/>
        <v>0</v>
      </c>
      <c r="P23" s="46">
        <f t="shared" si="3"/>
        <v>0</v>
      </c>
      <c r="Q23" s="46">
        <f t="shared" si="4"/>
        <v>0</v>
      </c>
      <c r="R23" s="46">
        <f t="shared" si="5"/>
        <v>0</v>
      </c>
    </row>
    <row r="24" spans="1:20" s="34" customFormat="1" ht="15" customHeight="1" x14ac:dyDescent="0.2">
      <c r="A24" s="50"/>
      <c r="B24" s="51"/>
      <c r="C24" s="51"/>
      <c r="D24" s="94" t="s">
        <v>71</v>
      </c>
      <c r="E24" s="99" t="s">
        <v>28</v>
      </c>
      <c r="F24" s="120">
        <v>1.2</v>
      </c>
      <c r="G24" s="53">
        <f>F24*G23</f>
        <v>322.91000000000003</v>
      </c>
      <c r="H24" s="57"/>
      <c r="I24" s="57"/>
      <c r="J24" s="57"/>
      <c r="K24" s="57"/>
      <c r="L24" s="148"/>
      <c r="M24" s="148"/>
      <c r="N24" s="92">
        <f t="shared" si="1"/>
        <v>0</v>
      </c>
      <c r="O24" s="92">
        <f t="shared" si="2"/>
        <v>0</v>
      </c>
      <c r="P24" s="92">
        <f t="shared" si="3"/>
        <v>0</v>
      </c>
      <c r="Q24" s="92">
        <f t="shared" si="4"/>
        <v>0</v>
      </c>
      <c r="R24" s="92">
        <f t="shared" si="5"/>
        <v>0</v>
      </c>
    </row>
    <row r="25" spans="1:20" s="34" customFormat="1" ht="15" customHeight="1" x14ac:dyDescent="0.2">
      <c r="A25" s="42"/>
      <c r="B25" s="42"/>
      <c r="C25" s="43"/>
      <c r="D25" s="105" t="s">
        <v>77</v>
      </c>
      <c r="E25" s="104" t="s">
        <v>28</v>
      </c>
      <c r="F25" s="45"/>
      <c r="G25" s="46">
        <v>1516.73</v>
      </c>
      <c r="H25" s="47"/>
      <c r="I25" s="47"/>
      <c r="J25" s="47"/>
      <c r="K25" s="48"/>
      <c r="L25" s="49"/>
      <c r="M25" s="49"/>
      <c r="N25" s="46">
        <f t="shared" si="1"/>
        <v>0</v>
      </c>
      <c r="O25" s="46">
        <f t="shared" si="2"/>
        <v>0</v>
      </c>
      <c r="P25" s="46">
        <f t="shared" si="3"/>
        <v>0</v>
      </c>
      <c r="Q25" s="46">
        <f t="shared" si="4"/>
        <v>0</v>
      </c>
      <c r="R25" s="46">
        <f t="shared" si="5"/>
        <v>0</v>
      </c>
      <c r="S25" s="35"/>
    </row>
    <row r="26" spans="1:20" s="34" customFormat="1" ht="15" customHeight="1" x14ac:dyDescent="0.2">
      <c r="A26" s="50"/>
      <c r="B26" s="50"/>
      <c r="C26" s="51"/>
      <c r="D26" s="100" t="s">
        <v>70</v>
      </c>
      <c r="E26" s="103" t="s">
        <v>28</v>
      </c>
      <c r="F26" s="120">
        <v>1.2</v>
      </c>
      <c r="G26" s="53">
        <f>F26*G25</f>
        <v>1820.08</v>
      </c>
      <c r="H26" s="57"/>
      <c r="I26" s="57"/>
      <c r="J26" s="57"/>
      <c r="K26" s="53"/>
      <c r="L26" s="54"/>
      <c r="M26" s="54"/>
      <c r="N26" s="92">
        <f t="shared" si="1"/>
        <v>0</v>
      </c>
      <c r="O26" s="92">
        <f t="shared" si="2"/>
        <v>0</v>
      </c>
      <c r="P26" s="92">
        <f t="shared" si="3"/>
        <v>0</v>
      </c>
      <c r="Q26" s="92">
        <f t="shared" si="4"/>
        <v>0</v>
      </c>
      <c r="R26" s="92">
        <f t="shared" si="5"/>
        <v>0</v>
      </c>
      <c r="S26" s="35"/>
    </row>
    <row r="27" spans="1:20" s="37" customFormat="1" ht="21.95" customHeight="1" x14ac:dyDescent="0.2">
      <c r="A27" s="42"/>
      <c r="B27" s="42"/>
      <c r="C27" s="42"/>
      <c r="D27" s="105" t="s">
        <v>78</v>
      </c>
      <c r="E27" s="104" t="s">
        <v>28</v>
      </c>
      <c r="F27" s="107"/>
      <c r="G27" s="46">
        <v>73.33</v>
      </c>
      <c r="H27" s="157"/>
      <c r="I27" s="157"/>
      <c r="J27" s="157"/>
      <c r="K27" s="144"/>
      <c r="L27" s="158"/>
      <c r="M27" s="158"/>
      <c r="N27" s="46">
        <f t="shared" si="1"/>
        <v>0</v>
      </c>
      <c r="O27" s="46">
        <f t="shared" si="2"/>
        <v>0</v>
      </c>
      <c r="P27" s="46">
        <f t="shared" si="3"/>
        <v>0</v>
      </c>
      <c r="Q27" s="46">
        <f t="shared" si="4"/>
        <v>0</v>
      </c>
      <c r="R27" s="46">
        <f t="shared" si="5"/>
        <v>0</v>
      </c>
      <c r="S27" s="35"/>
      <c r="T27" s="36"/>
    </row>
    <row r="28" spans="1:20" s="37" customFormat="1" ht="15" customHeight="1" x14ac:dyDescent="0.2">
      <c r="A28" s="50"/>
      <c r="B28" s="50"/>
      <c r="C28" s="50"/>
      <c r="D28" s="100" t="s">
        <v>70</v>
      </c>
      <c r="E28" s="99" t="s">
        <v>28</v>
      </c>
      <c r="F28" s="120">
        <v>1.2</v>
      </c>
      <c r="G28" s="53">
        <f>F28*G27</f>
        <v>88</v>
      </c>
      <c r="H28" s="86"/>
      <c r="I28" s="86"/>
      <c r="J28" s="86"/>
      <c r="K28" s="56"/>
      <c r="L28" s="54"/>
      <c r="M28" s="54"/>
      <c r="N28" s="92">
        <f t="shared" si="1"/>
        <v>0</v>
      </c>
      <c r="O28" s="92">
        <f t="shared" si="2"/>
        <v>0</v>
      </c>
      <c r="P28" s="92">
        <f t="shared" si="3"/>
        <v>0</v>
      </c>
      <c r="Q28" s="92">
        <f t="shared" si="4"/>
        <v>0</v>
      </c>
      <c r="R28" s="92">
        <f t="shared" si="5"/>
        <v>0</v>
      </c>
      <c r="S28" s="35"/>
      <c r="T28" s="36"/>
    </row>
    <row r="29" spans="1:20" s="34" customFormat="1" ht="15" customHeight="1" x14ac:dyDescent="0.2">
      <c r="A29" s="42"/>
      <c r="B29" s="42"/>
      <c r="C29" s="43"/>
      <c r="D29" s="105" t="s">
        <v>79</v>
      </c>
      <c r="E29" s="104" t="s">
        <v>28</v>
      </c>
      <c r="F29" s="45"/>
      <c r="G29" s="46">
        <v>104.96</v>
      </c>
      <c r="H29" s="47"/>
      <c r="I29" s="47"/>
      <c r="J29" s="47"/>
      <c r="K29" s="48"/>
      <c r="L29" s="49"/>
      <c r="M29" s="49"/>
      <c r="N29" s="46">
        <f t="shared" si="1"/>
        <v>0</v>
      </c>
      <c r="O29" s="46">
        <f t="shared" si="2"/>
        <v>0</v>
      </c>
      <c r="P29" s="46">
        <f t="shared" si="3"/>
        <v>0</v>
      </c>
      <c r="Q29" s="46">
        <f t="shared" si="4"/>
        <v>0</v>
      </c>
      <c r="R29" s="46">
        <f t="shared" si="5"/>
        <v>0</v>
      </c>
      <c r="S29" s="35"/>
    </row>
    <row r="30" spans="1:20" s="34" customFormat="1" ht="15" customHeight="1" x14ac:dyDescent="0.2">
      <c r="A30" s="50"/>
      <c r="B30" s="50"/>
      <c r="C30" s="51"/>
      <c r="D30" s="100" t="s">
        <v>69</v>
      </c>
      <c r="E30" s="99" t="s">
        <v>28</v>
      </c>
      <c r="F30" s="120">
        <v>1.27</v>
      </c>
      <c r="G30" s="53">
        <f>F30*G29</f>
        <v>133.30000000000001</v>
      </c>
      <c r="H30" s="57"/>
      <c r="I30" s="57"/>
      <c r="J30" s="57"/>
      <c r="K30" s="53"/>
      <c r="L30" s="54"/>
      <c r="M30" s="54"/>
      <c r="N30" s="92">
        <f t="shared" si="1"/>
        <v>0</v>
      </c>
      <c r="O30" s="92">
        <f t="shared" si="2"/>
        <v>0</v>
      </c>
      <c r="P30" s="92">
        <f t="shared" si="3"/>
        <v>0</v>
      </c>
      <c r="Q30" s="92">
        <f t="shared" si="4"/>
        <v>0</v>
      </c>
      <c r="R30" s="92">
        <f t="shared" si="5"/>
        <v>0</v>
      </c>
      <c r="S30" s="35"/>
    </row>
    <row r="31" spans="1:20" s="37" customFormat="1" ht="15" customHeight="1" x14ac:dyDescent="0.2">
      <c r="A31" s="42"/>
      <c r="B31" s="42"/>
      <c r="C31" s="42"/>
      <c r="D31" s="105" t="s">
        <v>80</v>
      </c>
      <c r="E31" s="104" t="s">
        <v>28</v>
      </c>
      <c r="F31" s="107"/>
      <c r="G31" s="46">
        <v>1759.24</v>
      </c>
      <c r="H31" s="157"/>
      <c r="I31" s="157"/>
      <c r="J31" s="157"/>
      <c r="K31" s="144"/>
      <c r="L31" s="158"/>
      <c r="M31" s="158"/>
      <c r="N31" s="46">
        <f t="shared" si="1"/>
        <v>0</v>
      </c>
      <c r="O31" s="46">
        <f t="shared" si="2"/>
        <v>0</v>
      </c>
      <c r="P31" s="46">
        <f t="shared" si="3"/>
        <v>0</v>
      </c>
      <c r="Q31" s="46">
        <f t="shared" si="4"/>
        <v>0</v>
      </c>
      <c r="R31" s="46">
        <f t="shared" si="5"/>
        <v>0</v>
      </c>
      <c r="S31" s="35"/>
      <c r="T31" s="36"/>
    </row>
    <row r="32" spans="1:20" s="37" customFormat="1" ht="15" customHeight="1" x14ac:dyDescent="0.2">
      <c r="A32" s="50"/>
      <c r="B32" s="50"/>
      <c r="C32" s="50"/>
      <c r="D32" s="100" t="s">
        <v>141</v>
      </c>
      <c r="E32" s="99" t="s">
        <v>28</v>
      </c>
      <c r="F32" s="120">
        <v>1.27</v>
      </c>
      <c r="G32" s="53">
        <f>F32*G31</f>
        <v>2234.23</v>
      </c>
      <c r="H32" s="86"/>
      <c r="I32" s="86"/>
      <c r="J32" s="86"/>
      <c r="K32" s="56"/>
      <c r="L32" s="54"/>
      <c r="M32" s="54"/>
      <c r="N32" s="92">
        <f t="shared" si="1"/>
        <v>0</v>
      </c>
      <c r="O32" s="92">
        <f t="shared" si="2"/>
        <v>0</v>
      </c>
      <c r="P32" s="92">
        <f t="shared" si="3"/>
        <v>0</v>
      </c>
      <c r="Q32" s="92">
        <f t="shared" si="4"/>
        <v>0</v>
      </c>
      <c r="R32" s="92">
        <f t="shared" si="5"/>
        <v>0</v>
      </c>
      <c r="S32" s="35"/>
      <c r="T32" s="36"/>
    </row>
    <row r="33" spans="1:20" s="34" customFormat="1" ht="21.95" customHeight="1" x14ac:dyDescent="0.2">
      <c r="A33" s="149"/>
      <c r="B33" s="149"/>
      <c r="C33" s="150"/>
      <c r="D33" s="262" t="s">
        <v>177</v>
      </c>
      <c r="E33" s="263"/>
      <c r="F33" s="263"/>
      <c r="G33" s="264"/>
      <c r="H33" s="160"/>
      <c r="I33" s="160"/>
      <c r="J33" s="160"/>
      <c r="K33" s="161"/>
      <c r="L33" s="162"/>
      <c r="M33" s="162"/>
      <c r="N33" s="163">
        <f t="shared" si="1"/>
        <v>0</v>
      </c>
      <c r="O33" s="163">
        <f t="shared" si="2"/>
        <v>0</v>
      </c>
      <c r="P33" s="163">
        <f t="shared" si="3"/>
        <v>0</v>
      </c>
      <c r="Q33" s="163">
        <f t="shared" si="4"/>
        <v>0</v>
      </c>
      <c r="R33" s="163">
        <f t="shared" si="5"/>
        <v>0</v>
      </c>
      <c r="S33" s="38"/>
      <c r="T33" s="38"/>
    </row>
    <row r="34" spans="1:20" s="34" customFormat="1" ht="15" customHeight="1" x14ac:dyDescent="0.2">
      <c r="A34" s="42"/>
      <c r="B34" s="42"/>
      <c r="C34" s="43"/>
      <c r="D34" s="105" t="s">
        <v>82</v>
      </c>
      <c r="E34" s="104" t="s">
        <v>28</v>
      </c>
      <c r="F34" s="44"/>
      <c r="G34" s="106">
        <v>4086.84</v>
      </c>
      <c r="H34" s="142"/>
      <c r="I34" s="142"/>
      <c r="J34" s="142"/>
      <c r="K34" s="142"/>
      <c r="L34" s="143"/>
      <c r="M34" s="143"/>
      <c r="N34" s="46">
        <f t="shared" si="1"/>
        <v>0</v>
      </c>
      <c r="O34" s="46">
        <f t="shared" si="2"/>
        <v>0</v>
      </c>
      <c r="P34" s="46">
        <f t="shared" si="3"/>
        <v>0</v>
      </c>
      <c r="Q34" s="46">
        <f t="shared" si="4"/>
        <v>0</v>
      </c>
      <c r="R34" s="46">
        <f t="shared" si="5"/>
        <v>0</v>
      </c>
      <c r="S34" s="38"/>
      <c r="T34" s="38"/>
    </row>
    <row r="35" spans="1:20" s="34" customFormat="1" ht="15" customHeight="1" x14ac:dyDescent="0.2">
      <c r="A35" s="58"/>
      <c r="B35" s="58"/>
      <c r="C35" s="139"/>
      <c r="D35" s="100" t="s">
        <v>83</v>
      </c>
      <c r="E35" s="99" t="s">
        <v>28</v>
      </c>
      <c r="F35" s="81">
        <v>1.08</v>
      </c>
      <c r="G35" s="108">
        <f>F35*G34</f>
        <v>4413.79</v>
      </c>
      <c r="H35" s="126"/>
      <c r="I35" s="126"/>
      <c r="J35" s="126"/>
      <c r="K35" s="127"/>
      <c r="L35" s="128"/>
      <c r="M35" s="128"/>
      <c r="N35" s="92">
        <f t="shared" si="1"/>
        <v>0</v>
      </c>
      <c r="O35" s="92">
        <f t="shared" si="2"/>
        <v>0</v>
      </c>
      <c r="P35" s="92">
        <f t="shared" si="3"/>
        <v>0</v>
      </c>
      <c r="Q35" s="92">
        <f t="shared" si="4"/>
        <v>0</v>
      </c>
      <c r="R35" s="92">
        <f t="shared" si="5"/>
        <v>0</v>
      </c>
    </row>
    <row r="36" spans="1:20" s="34" customFormat="1" ht="15" customHeight="1" x14ac:dyDescent="0.2">
      <c r="A36" s="42"/>
      <c r="B36" s="42"/>
      <c r="C36" s="43"/>
      <c r="D36" s="105" t="s">
        <v>84</v>
      </c>
      <c r="E36" s="104" t="s">
        <v>28</v>
      </c>
      <c r="F36" s="45"/>
      <c r="G36" s="106">
        <v>546.16</v>
      </c>
      <c r="H36" s="142"/>
      <c r="I36" s="142"/>
      <c r="J36" s="142"/>
      <c r="K36" s="142"/>
      <c r="L36" s="143"/>
      <c r="M36" s="143"/>
      <c r="N36" s="46">
        <f t="shared" si="1"/>
        <v>0</v>
      </c>
      <c r="O36" s="46">
        <f t="shared" si="2"/>
        <v>0</v>
      </c>
      <c r="P36" s="46">
        <f t="shared" si="3"/>
        <v>0</v>
      </c>
      <c r="Q36" s="46">
        <f t="shared" si="4"/>
        <v>0</v>
      </c>
      <c r="R36" s="46">
        <f t="shared" si="5"/>
        <v>0</v>
      </c>
    </row>
    <row r="37" spans="1:20" s="123" customFormat="1" ht="15" customHeight="1" x14ac:dyDescent="0.2">
      <c r="A37" s="58"/>
      <c r="B37" s="58"/>
      <c r="C37" s="139"/>
      <c r="D37" s="124" t="s">
        <v>83</v>
      </c>
      <c r="E37" s="103" t="s">
        <v>28</v>
      </c>
      <c r="F37" s="81">
        <v>1.08</v>
      </c>
      <c r="G37" s="125">
        <f>F37*G36</f>
        <v>589.85</v>
      </c>
      <c r="H37" s="126"/>
      <c r="I37" s="126"/>
      <c r="J37" s="126"/>
      <c r="K37" s="127"/>
      <c r="L37" s="128"/>
      <c r="M37" s="128"/>
      <c r="N37" s="92">
        <f t="shared" si="1"/>
        <v>0</v>
      </c>
      <c r="O37" s="92">
        <f t="shared" si="2"/>
        <v>0</v>
      </c>
      <c r="P37" s="92">
        <f t="shared" si="3"/>
        <v>0</v>
      </c>
      <c r="Q37" s="92">
        <f t="shared" si="4"/>
        <v>0</v>
      </c>
      <c r="R37" s="92">
        <f t="shared" si="5"/>
        <v>0</v>
      </c>
    </row>
    <row r="38" spans="1:20" s="34" customFormat="1" ht="21.75" customHeight="1" x14ac:dyDescent="0.2">
      <c r="A38" s="149"/>
      <c r="B38" s="150"/>
      <c r="C38" s="150"/>
      <c r="D38" s="262" t="s">
        <v>178</v>
      </c>
      <c r="E38" s="263"/>
      <c r="F38" s="263"/>
      <c r="G38" s="264"/>
      <c r="H38" s="164"/>
      <c r="I38" s="164"/>
      <c r="J38" s="164"/>
      <c r="K38" s="164"/>
      <c r="L38" s="165"/>
      <c r="M38" s="165"/>
      <c r="N38" s="163">
        <f t="shared" si="1"/>
        <v>0</v>
      </c>
      <c r="O38" s="163">
        <f t="shared" si="2"/>
        <v>0</v>
      </c>
      <c r="P38" s="163">
        <f t="shared" si="3"/>
        <v>0</v>
      </c>
      <c r="Q38" s="163">
        <f t="shared" si="4"/>
        <v>0</v>
      </c>
      <c r="R38" s="163">
        <f t="shared" si="5"/>
        <v>0</v>
      </c>
    </row>
    <row r="39" spans="1:20" s="34" customFormat="1" ht="15" customHeight="1" x14ac:dyDescent="0.2">
      <c r="A39" s="42"/>
      <c r="B39" s="42"/>
      <c r="C39" s="43"/>
      <c r="D39" s="105" t="s">
        <v>139</v>
      </c>
      <c r="E39" s="104" t="s">
        <v>28</v>
      </c>
      <c r="F39" s="45"/>
      <c r="G39" s="106">
        <v>106.23</v>
      </c>
      <c r="H39" s="47"/>
      <c r="I39" s="47"/>
      <c r="J39" s="47"/>
      <c r="K39" s="48"/>
      <c r="L39" s="49"/>
      <c r="M39" s="49"/>
      <c r="N39" s="46">
        <f t="shared" si="1"/>
        <v>0</v>
      </c>
      <c r="O39" s="46">
        <f t="shared" si="2"/>
        <v>0</v>
      </c>
      <c r="P39" s="46">
        <f t="shared" si="3"/>
        <v>0</v>
      </c>
      <c r="Q39" s="46">
        <f t="shared" si="4"/>
        <v>0</v>
      </c>
      <c r="R39" s="46">
        <f t="shared" si="5"/>
        <v>0</v>
      </c>
    </row>
    <row r="40" spans="1:20" s="34" customFormat="1" ht="15" customHeight="1" x14ac:dyDescent="0.2">
      <c r="A40" s="50"/>
      <c r="B40" s="50"/>
      <c r="C40" s="51"/>
      <c r="D40" s="97" t="s">
        <v>72</v>
      </c>
      <c r="E40" s="81" t="s">
        <v>28</v>
      </c>
      <c r="F40" s="81">
        <v>1.1200000000000001</v>
      </c>
      <c r="G40" s="125">
        <f>F40*G39</f>
        <v>118.98</v>
      </c>
      <c r="H40" s="53"/>
      <c r="I40" s="53"/>
      <c r="J40" s="53"/>
      <c r="K40" s="53"/>
      <c r="L40" s="53"/>
      <c r="M40" s="53"/>
      <c r="N40" s="92">
        <f t="shared" si="1"/>
        <v>0</v>
      </c>
      <c r="O40" s="92">
        <f t="shared" si="2"/>
        <v>0</v>
      </c>
      <c r="P40" s="92">
        <f t="shared" si="3"/>
        <v>0</v>
      </c>
      <c r="Q40" s="92">
        <f t="shared" si="4"/>
        <v>0</v>
      </c>
      <c r="R40" s="92">
        <f t="shared" si="5"/>
        <v>0</v>
      </c>
    </row>
    <row r="41" spans="1:20" s="34" customFormat="1" ht="15" customHeight="1" x14ac:dyDescent="0.2">
      <c r="A41" s="50"/>
      <c r="B41" s="50"/>
      <c r="C41" s="51"/>
      <c r="D41" s="135" t="s">
        <v>169</v>
      </c>
      <c r="E41" s="81" t="s">
        <v>28</v>
      </c>
      <c r="F41" s="81">
        <v>1.1499999999999999</v>
      </c>
      <c r="G41" s="125">
        <f>G39*F41</f>
        <v>122.16</v>
      </c>
      <c r="H41" s="53"/>
      <c r="I41" s="53"/>
      <c r="J41" s="53"/>
      <c r="K41" s="53"/>
      <c r="L41" s="53"/>
      <c r="M41" s="53"/>
      <c r="N41" s="92">
        <f t="shared" si="1"/>
        <v>0</v>
      </c>
      <c r="O41" s="92">
        <f t="shared" si="2"/>
        <v>0</v>
      </c>
      <c r="P41" s="92">
        <f t="shared" si="3"/>
        <v>0</v>
      </c>
      <c r="Q41" s="92">
        <f t="shared" si="4"/>
        <v>0</v>
      </c>
      <c r="R41" s="92">
        <f t="shared" si="5"/>
        <v>0</v>
      </c>
    </row>
    <row r="42" spans="1:20" s="34" customFormat="1" ht="15" customHeight="1" x14ac:dyDescent="0.2">
      <c r="A42" s="50"/>
      <c r="B42" s="50"/>
      <c r="C42" s="51"/>
      <c r="D42" s="135" t="s">
        <v>170</v>
      </c>
      <c r="E42" s="81" t="s">
        <v>28</v>
      </c>
      <c r="F42" s="81">
        <v>1.1499999999999999</v>
      </c>
      <c r="G42" s="125">
        <f>G39*F42</f>
        <v>122.16</v>
      </c>
      <c r="H42" s="53"/>
      <c r="I42" s="53"/>
      <c r="J42" s="53"/>
      <c r="K42" s="53"/>
      <c r="L42" s="53"/>
      <c r="M42" s="53"/>
      <c r="N42" s="92">
        <f t="shared" si="1"/>
        <v>0</v>
      </c>
      <c r="O42" s="92">
        <f t="shared" si="2"/>
        <v>0</v>
      </c>
      <c r="P42" s="92">
        <f t="shared" si="3"/>
        <v>0</v>
      </c>
      <c r="Q42" s="92">
        <f t="shared" si="4"/>
        <v>0</v>
      </c>
      <c r="R42" s="92">
        <f t="shared" si="5"/>
        <v>0</v>
      </c>
    </row>
    <row r="43" spans="1:20" s="34" customFormat="1" ht="21.95" customHeight="1" x14ac:dyDescent="0.2">
      <c r="A43" s="149"/>
      <c r="B43" s="149"/>
      <c r="C43" s="150"/>
      <c r="D43" s="268" t="s">
        <v>156</v>
      </c>
      <c r="E43" s="269"/>
      <c r="F43" s="269"/>
      <c r="G43" s="270"/>
      <c r="H43" s="166"/>
      <c r="I43" s="166"/>
      <c r="J43" s="166"/>
      <c r="K43" s="166"/>
      <c r="L43" s="166"/>
      <c r="M43" s="166"/>
      <c r="N43" s="163">
        <f t="shared" si="1"/>
        <v>0</v>
      </c>
      <c r="O43" s="163">
        <f t="shared" si="2"/>
        <v>0</v>
      </c>
      <c r="P43" s="163">
        <f t="shared" si="3"/>
        <v>0</v>
      </c>
      <c r="Q43" s="163">
        <f t="shared" si="4"/>
        <v>0</v>
      </c>
      <c r="R43" s="163">
        <f t="shared" si="5"/>
        <v>0</v>
      </c>
    </row>
    <row r="44" spans="1:20" s="34" customFormat="1" ht="21.95" customHeight="1" x14ac:dyDescent="0.2">
      <c r="A44" s="42"/>
      <c r="B44" s="42"/>
      <c r="C44" s="43"/>
      <c r="D44" s="72" t="s">
        <v>85</v>
      </c>
      <c r="E44" s="45" t="s">
        <v>26</v>
      </c>
      <c r="F44" s="45"/>
      <c r="G44" s="46">
        <v>976.05</v>
      </c>
      <c r="H44" s="144"/>
      <c r="I44" s="144"/>
      <c r="J44" s="144"/>
      <c r="K44" s="144"/>
      <c r="L44" s="144"/>
      <c r="M44" s="144"/>
      <c r="N44" s="46">
        <f t="shared" si="1"/>
        <v>0</v>
      </c>
      <c r="O44" s="46">
        <f t="shared" si="2"/>
        <v>0</v>
      </c>
      <c r="P44" s="46">
        <f t="shared" si="3"/>
        <v>0</v>
      </c>
      <c r="Q44" s="46">
        <f t="shared" si="4"/>
        <v>0</v>
      </c>
      <c r="R44" s="46">
        <f t="shared" si="5"/>
        <v>0</v>
      </c>
    </row>
    <row r="45" spans="1:20" s="34" customFormat="1" ht="15" customHeight="1" x14ac:dyDescent="0.2">
      <c r="A45" s="50"/>
      <c r="B45" s="51"/>
      <c r="C45" s="51"/>
      <c r="D45" s="73" t="s">
        <v>140</v>
      </c>
      <c r="E45" s="81" t="s">
        <v>26</v>
      </c>
      <c r="F45" s="81">
        <v>1.05</v>
      </c>
      <c r="G45" s="53">
        <f>G44*F45</f>
        <v>1024.8499999999999</v>
      </c>
      <c r="H45" s="53"/>
      <c r="I45" s="53"/>
      <c r="J45" s="53"/>
      <c r="K45" s="148"/>
      <c r="L45" s="53"/>
      <c r="M45" s="53"/>
      <c r="N45" s="92">
        <f t="shared" si="1"/>
        <v>0</v>
      </c>
      <c r="O45" s="92">
        <f t="shared" si="2"/>
        <v>0</v>
      </c>
      <c r="P45" s="92">
        <f t="shared" si="3"/>
        <v>0</v>
      </c>
      <c r="Q45" s="92">
        <f t="shared" si="4"/>
        <v>0</v>
      </c>
      <c r="R45" s="92">
        <f t="shared" si="5"/>
        <v>0</v>
      </c>
    </row>
    <row r="46" spans="1:20" s="34" customFormat="1" ht="15" customHeight="1" x14ac:dyDescent="0.2">
      <c r="A46" s="42"/>
      <c r="B46" s="42"/>
      <c r="C46" s="43"/>
      <c r="D46" s="109" t="s">
        <v>86</v>
      </c>
      <c r="E46" s="45" t="s">
        <v>26</v>
      </c>
      <c r="F46" s="45"/>
      <c r="G46" s="46">
        <v>15.93</v>
      </c>
      <c r="H46" s="144"/>
      <c r="I46" s="144"/>
      <c r="J46" s="144"/>
      <c r="K46" s="144"/>
      <c r="L46" s="144"/>
      <c r="M46" s="144"/>
      <c r="N46" s="46">
        <f t="shared" si="1"/>
        <v>0</v>
      </c>
      <c r="O46" s="46">
        <f t="shared" si="2"/>
        <v>0</v>
      </c>
      <c r="P46" s="46">
        <f t="shared" si="3"/>
        <v>0</v>
      </c>
      <c r="Q46" s="46">
        <f t="shared" si="4"/>
        <v>0</v>
      </c>
      <c r="R46" s="46">
        <f t="shared" si="5"/>
        <v>0</v>
      </c>
    </row>
    <row r="47" spans="1:20" s="123" customFormat="1" ht="26.25" customHeight="1" x14ac:dyDescent="0.2">
      <c r="A47" s="58"/>
      <c r="B47" s="58"/>
      <c r="C47" s="139"/>
      <c r="D47" s="98" t="s">
        <v>165</v>
      </c>
      <c r="E47" s="81" t="s">
        <v>26</v>
      </c>
      <c r="F47" s="81">
        <v>1.07</v>
      </c>
      <c r="G47" s="53">
        <f>G46*F47</f>
        <v>17.05</v>
      </c>
      <c r="H47" s="126"/>
      <c r="I47" s="126"/>
      <c r="J47" s="126"/>
      <c r="K47" s="127"/>
      <c r="L47" s="128"/>
      <c r="M47" s="128"/>
      <c r="N47" s="92">
        <f t="shared" si="1"/>
        <v>0</v>
      </c>
      <c r="O47" s="92">
        <f t="shared" si="2"/>
        <v>0</v>
      </c>
      <c r="P47" s="92">
        <f t="shared" si="3"/>
        <v>0</v>
      </c>
      <c r="Q47" s="92">
        <f t="shared" si="4"/>
        <v>0</v>
      </c>
      <c r="R47" s="92">
        <f t="shared" si="5"/>
        <v>0</v>
      </c>
    </row>
    <row r="48" spans="1:20" s="34" customFormat="1" ht="15" customHeight="1" x14ac:dyDescent="0.2">
      <c r="A48" s="42"/>
      <c r="B48" s="42"/>
      <c r="C48" s="43"/>
      <c r="D48" s="102" t="s">
        <v>87</v>
      </c>
      <c r="E48" s="45" t="s">
        <v>26</v>
      </c>
      <c r="F48" s="45"/>
      <c r="G48" s="46">
        <v>43.08</v>
      </c>
      <c r="H48" s="47"/>
      <c r="I48" s="47"/>
      <c r="J48" s="47"/>
      <c r="K48" s="48"/>
      <c r="L48" s="49"/>
      <c r="M48" s="49"/>
      <c r="N48" s="46">
        <f t="shared" si="1"/>
        <v>0</v>
      </c>
      <c r="O48" s="46">
        <f t="shared" si="2"/>
        <v>0</v>
      </c>
      <c r="P48" s="46">
        <f t="shared" si="3"/>
        <v>0</v>
      </c>
      <c r="Q48" s="46">
        <f t="shared" si="4"/>
        <v>0</v>
      </c>
      <c r="R48" s="46">
        <f t="shared" si="5"/>
        <v>0</v>
      </c>
    </row>
    <row r="49" spans="1:18" s="123" customFormat="1" ht="15" customHeight="1" x14ac:dyDescent="0.2">
      <c r="A49" s="58"/>
      <c r="B49" s="58"/>
      <c r="C49" s="139"/>
      <c r="D49" s="98" t="s">
        <v>88</v>
      </c>
      <c r="E49" s="81" t="s">
        <v>26</v>
      </c>
      <c r="F49" s="81">
        <v>1.07</v>
      </c>
      <c r="G49" s="53">
        <f>G48*F49</f>
        <v>46.1</v>
      </c>
      <c r="H49" s="126"/>
      <c r="I49" s="126"/>
      <c r="J49" s="126"/>
      <c r="K49" s="127"/>
      <c r="L49" s="128"/>
      <c r="M49" s="128"/>
      <c r="N49" s="92">
        <f t="shared" si="1"/>
        <v>0</v>
      </c>
      <c r="O49" s="92">
        <f t="shared" si="2"/>
        <v>0</v>
      </c>
      <c r="P49" s="92">
        <f t="shared" si="3"/>
        <v>0</v>
      </c>
      <c r="Q49" s="92">
        <f t="shared" si="4"/>
        <v>0</v>
      </c>
      <c r="R49" s="92">
        <f t="shared" si="5"/>
        <v>0</v>
      </c>
    </row>
    <row r="50" spans="1:18" s="34" customFormat="1" ht="15" customHeight="1" x14ac:dyDescent="0.2">
      <c r="A50" s="42"/>
      <c r="B50" s="42"/>
      <c r="C50" s="43"/>
      <c r="D50" s="110" t="s">
        <v>89</v>
      </c>
      <c r="E50" s="45" t="s">
        <v>26</v>
      </c>
      <c r="F50" s="45"/>
      <c r="G50" s="46">
        <v>679.07</v>
      </c>
      <c r="H50" s="144"/>
      <c r="I50" s="144"/>
      <c r="J50" s="144"/>
      <c r="K50" s="144"/>
      <c r="L50" s="144"/>
      <c r="M50" s="144"/>
      <c r="N50" s="46">
        <f t="shared" si="1"/>
        <v>0</v>
      </c>
      <c r="O50" s="46">
        <f t="shared" si="2"/>
        <v>0</v>
      </c>
      <c r="P50" s="46">
        <f t="shared" si="3"/>
        <v>0</v>
      </c>
      <c r="Q50" s="46">
        <f t="shared" si="4"/>
        <v>0</v>
      </c>
      <c r="R50" s="46">
        <f t="shared" si="5"/>
        <v>0</v>
      </c>
    </row>
    <row r="51" spans="1:18" s="123" customFormat="1" ht="15" customHeight="1" x14ac:dyDescent="0.2">
      <c r="A51" s="58"/>
      <c r="B51" s="58"/>
      <c r="C51" s="139"/>
      <c r="D51" s="98" t="s">
        <v>90</v>
      </c>
      <c r="E51" s="81" t="s">
        <v>26</v>
      </c>
      <c r="F51" s="81">
        <v>1.05</v>
      </c>
      <c r="G51" s="53">
        <f>G50*F51</f>
        <v>713.02</v>
      </c>
      <c r="H51" s="126"/>
      <c r="I51" s="126"/>
      <c r="J51" s="126"/>
      <c r="K51" s="127"/>
      <c r="L51" s="128"/>
      <c r="M51" s="128"/>
      <c r="N51" s="92">
        <f t="shared" si="1"/>
        <v>0</v>
      </c>
      <c r="O51" s="92">
        <f t="shared" si="2"/>
        <v>0</v>
      </c>
      <c r="P51" s="92">
        <f t="shared" si="3"/>
        <v>0</v>
      </c>
      <c r="Q51" s="92">
        <f t="shared" si="4"/>
        <v>0</v>
      </c>
      <c r="R51" s="92">
        <f t="shared" si="5"/>
        <v>0</v>
      </c>
    </row>
    <row r="52" spans="1:18" s="34" customFormat="1" ht="15" customHeight="1" x14ac:dyDescent="0.2">
      <c r="A52" s="42"/>
      <c r="B52" s="42"/>
      <c r="C52" s="43"/>
      <c r="D52" s="110" t="s">
        <v>91</v>
      </c>
      <c r="E52" s="45" t="s">
        <v>26</v>
      </c>
      <c r="F52" s="45"/>
      <c r="G52" s="46">
        <v>107.72</v>
      </c>
      <c r="H52" s="144"/>
      <c r="I52" s="144"/>
      <c r="J52" s="144"/>
      <c r="K52" s="144"/>
      <c r="L52" s="144"/>
      <c r="M52" s="144"/>
      <c r="N52" s="46">
        <f t="shared" si="1"/>
        <v>0</v>
      </c>
      <c r="O52" s="46">
        <f t="shared" si="2"/>
        <v>0</v>
      </c>
      <c r="P52" s="46">
        <f t="shared" si="3"/>
        <v>0</v>
      </c>
      <c r="Q52" s="46">
        <f t="shared" si="4"/>
        <v>0</v>
      </c>
      <c r="R52" s="46">
        <f t="shared" si="5"/>
        <v>0</v>
      </c>
    </row>
    <row r="53" spans="1:18" s="123" customFormat="1" ht="15" customHeight="1" x14ac:dyDescent="0.2">
      <c r="A53" s="58"/>
      <c r="B53" s="58"/>
      <c r="C53" s="139"/>
      <c r="D53" s="98" t="s">
        <v>92</v>
      </c>
      <c r="E53" s="81" t="s">
        <v>26</v>
      </c>
      <c r="F53" s="81">
        <v>1.05</v>
      </c>
      <c r="G53" s="53">
        <f>G52*F53</f>
        <v>113.11</v>
      </c>
      <c r="H53" s="126"/>
      <c r="I53" s="126"/>
      <c r="J53" s="126"/>
      <c r="K53" s="127"/>
      <c r="L53" s="128"/>
      <c r="M53" s="128"/>
      <c r="N53" s="92">
        <f t="shared" si="1"/>
        <v>0</v>
      </c>
      <c r="O53" s="92">
        <f t="shared" si="2"/>
        <v>0</v>
      </c>
      <c r="P53" s="92">
        <f t="shared" si="3"/>
        <v>0</v>
      </c>
      <c r="Q53" s="92">
        <f t="shared" si="4"/>
        <v>0</v>
      </c>
      <c r="R53" s="92">
        <f t="shared" si="5"/>
        <v>0</v>
      </c>
    </row>
    <row r="54" spans="1:18" s="34" customFormat="1" ht="21.95" customHeight="1" x14ac:dyDescent="0.2">
      <c r="A54" s="149"/>
      <c r="B54" s="149"/>
      <c r="C54" s="150"/>
      <c r="D54" s="253" t="s">
        <v>179</v>
      </c>
      <c r="E54" s="254"/>
      <c r="F54" s="254"/>
      <c r="G54" s="255"/>
      <c r="H54" s="166"/>
      <c r="I54" s="166"/>
      <c r="J54" s="166"/>
      <c r="K54" s="166"/>
      <c r="L54" s="166"/>
      <c r="M54" s="166"/>
      <c r="N54" s="163">
        <f t="shared" si="1"/>
        <v>0</v>
      </c>
      <c r="O54" s="163">
        <f t="shared" si="2"/>
        <v>0</v>
      </c>
      <c r="P54" s="163">
        <f t="shared" si="3"/>
        <v>0</v>
      </c>
      <c r="Q54" s="163">
        <f t="shared" si="4"/>
        <v>0</v>
      </c>
      <c r="R54" s="163">
        <f t="shared" si="5"/>
        <v>0</v>
      </c>
    </row>
    <row r="55" spans="1:18" s="34" customFormat="1" ht="15" customHeight="1" x14ac:dyDescent="0.2">
      <c r="A55" s="42"/>
      <c r="B55" s="42"/>
      <c r="C55" s="43"/>
      <c r="D55" s="110" t="s">
        <v>93</v>
      </c>
      <c r="E55" s="45" t="s">
        <v>27</v>
      </c>
      <c r="F55" s="45"/>
      <c r="G55" s="46">
        <f>221.29</f>
        <v>221.29</v>
      </c>
      <c r="H55" s="144"/>
      <c r="I55" s="144"/>
      <c r="J55" s="144"/>
      <c r="K55" s="144"/>
      <c r="L55" s="144"/>
      <c r="M55" s="144"/>
      <c r="N55" s="46">
        <f t="shared" si="1"/>
        <v>0</v>
      </c>
      <c r="O55" s="46">
        <f t="shared" si="2"/>
        <v>0</v>
      </c>
      <c r="P55" s="46">
        <f t="shared" si="3"/>
        <v>0</v>
      </c>
      <c r="Q55" s="46">
        <f t="shared" si="4"/>
        <v>0</v>
      </c>
      <c r="R55" s="46">
        <f t="shared" si="5"/>
        <v>0</v>
      </c>
    </row>
    <row r="56" spans="1:18" s="123" customFormat="1" ht="15" customHeight="1" x14ac:dyDescent="0.2">
      <c r="A56" s="58"/>
      <c r="B56" s="58"/>
      <c r="C56" s="139"/>
      <c r="D56" s="98" t="s">
        <v>94</v>
      </c>
      <c r="E56" s="81" t="s">
        <v>27</v>
      </c>
      <c r="F56" s="81">
        <v>1.05</v>
      </c>
      <c r="G56" s="53">
        <f>G55*F56</f>
        <v>232.35</v>
      </c>
      <c r="H56" s="126"/>
      <c r="I56" s="126"/>
      <c r="J56" s="126"/>
      <c r="K56" s="127"/>
      <c r="L56" s="128"/>
      <c r="M56" s="128"/>
      <c r="N56" s="92">
        <f t="shared" si="1"/>
        <v>0</v>
      </c>
      <c r="O56" s="92">
        <f t="shared" si="2"/>
        <v>0</v>
      </c>
      <c r="P56" s="92">
        <f t="shared" si="3"/>
        <v>0</v>
      </c>
      <c r="Q56" s="92">
        <f t="shared" si="4"/>
        <v>0</v>
      </c>
      <c r="R56" s="92">
        <f t="shared" si="5"/>
        <v>0</v>
      </c>
    </row>
    <row r="57" spans="1:18" s="34" customFormat="1" ht="15" customHeight="1" x14ac:dyDescent="0.2">
      <c r="A57" s="42"/>
      <c r="B57" s="42"/>
      <c r="C57" s="43"/>
      <c r="D57" s="110" t="s">
        <v>95</v>
      </c>
      <c r="E57" s="45" t="s">
        <v>97</v>
      </c>
      <c r="F57" s="45"/>
      <c r="G57" s="46">
        <v>302.60000000000002</v>
      </c>
      <c r="H57" s="144"/>
      <c r="I57" s="144"/>
      <c r="J57" s="144"/>
      <c r="K57" s="144"/>
      <c r="L57" s="144"/>
      <c r="M57" s="144"/>
      <c r="N57" s="46">
        <f t="shared" si="1"/>
        <v>0</v>
      </c>
      <c r="O57" s="46">
        <f t="shared" si="2"/>
        <v>0</v>
      </c>
      <c r="P57" s="46">
        <f t="shared" si="3"/>
        <v>0</v>
      </c>
      <c r="Q57" s="46">
        <f t="shared" si="4"/>
        <v>0</v>
      </c>
      <c r="R57" s="46">
        <f t="shared" si="5"/>
        <v>0</v>
      </c>
    </row>
    <row r="58" spans="1:18" s="123" customFormat="1" ht="15" customHeight="1" x14ac:dyDescent="0.2">
      <c r="A58" s="58"/>
      <c r="B58" s="58"/>
      <c r="C58" s="139"/>
      <c r="D58" s="98" t="s">
        <v>94</v>
      </c>
      <c r="E58" s="81" t="s">
        <v>27</v>
      </c>
      <c r="F58" s="81">
        <v>1.05</v>
      </c>
      <c r="G58" s="53">
        <f>G57*F58</f>
        <v>317.73</v>
      </c>
      <c r="H58" s="126"/>
      <c r="I58" s="126"/>
      <c r="J58" s="126"/>
      <c r="K58" s="127"/>
      <c r="L58" s="128"/>
      <c r="M58" s="128"/>
      <c r="N58" s="92">
        <f t="shared" si="1"/>
        <v>0</v>
      </c>
      <c r="O58" s="92">
        <f t="shared" si="2"/>
        <v>0</v>
      </c>
      <c r="P58" s="92">
        <f t="shared" si="3"/>
        <v>0</v>
      </c>
      <c r="Q58" s="92">
        <f t="shared" si="4"/>
        <v>0</v>
      </c>
      <c r="R58" s="92">
        <f t="shared" si="5"/>
        <v>0</v>
      </c>
    </row>
    <row r="59" spans="1:18" s="34" customFormat="1" ht="15" customHeight="1" x14ac:dyDescent="0.2">
      <c r="A59" s="42"/>
      <c r="B59" s="42"/>
      <c r="C59" s="43"/>
      <c r="D59" s="110" t="s">
        <v>96</v>
      </c>
      <c r="E59" s="45" t="s">
        <v>97</v>
      </c>
      <c r="F59" s="45"/>
      <c r="G59" s="46">
        <f>395.85</f>
        <v>395.85</v>
      </c>
      <c r="H59" s="144"/>
      <c r="I59" s="144"/>
      <c r="J59" s="144"/>
      <c r="K59" s="144"/>
      <c r="L59" s="144"/>
      <c r="M59" s="144"/>
      <c r="N59" s="46">
        <f t="shared" si="1"/>
        <v>0</v>
      </c>
      <c r="O59" s="46">
        <f t="shared" si="2"/>
        <v>0</v>
      </c>
      <c r="P59" s="46">
        <f t="shared" si="3"/>
        <v>0</v>
      </c>
      <c r="Q59" s="46">
        <f t="shared" si="4"/>
        <v>0</v>
      </c>
      <c r="R59" s="46">
        <f t="shared" si="5"/>
        <v>0</v>
      </c>
    </row>
    <row r="60" spans="1:18" s="123" customFormat="1" ht="15" customHeight="1" x14ac:dyDescent="0.2">
      <c r="A60" s="58"/>
      <c r="B60" s="58"/>
      <c r="C60" s="139"/>
      <c r="D60" s="98" t="s">
        <v>94</v>
      </c>
      <c r="E60" s="81" t="s">
        <v>27</v>
      </c>
      <c r="F60" s="81">
        <v>1.05</v>
      </c>
      <c r="G60" s="92">
        <f>G59*F60</f>
        <v>415.64</v>
      </c>
      <c r="H60" s="126"/>
      <c r="I60" s="126"/>
      <c r="J60" s="126"/>
      <c r="K60" s="127"/>
      <c r="L60" s="128"/>
      <c r="M60" s="128"/>
      <c r="N60" s="92">
        <f t="shared" si="1"/>
        <v>0</v>
      </c>
      <c r="O60" s="92">
        <f t="shared" si="2"/>
        <v>0</v>
      </c>
      <c r="P60" s="92">
        <f t="shared" si="3"/>
        <v>0</v>
      </c>
      <c r="Q60" s="92">
        <f t="shared" si="4"/>
        <v>0</v>
      </c>
      <c r="R60" s="92">
        <f t="shared" si="5"/>
        <v>0</v>
      </c>
    </row>
    <row r="61" spans="1:18" s="34" customFormat="1" ht="21.95" customHeight="1" x14ac:dyDescent="0.2">
      <c r="A61" s="149"/>
      <c r="B61" s="149"/>
      <c r="C61" s="150"/>
      <c r="D61" s="256" t="s">
        <v>180</v>
      </c>
      <c r="E61" s="257"/>
      <c r="F61" s="257"/>
      <c r="G61" s="258"/>
      <c r="H61" s="166"/>
      <c r="I61" s="166"/>
      <c r="J61" s="166"/>
      <c r="K61" s="166"/>
      <c r="L61" s="166"/>
      <c r="M61" s="166"/>
      <c r="N61" s="163">
        <f t="shared" si="1"/>
        <v>0</v>
      </c>
      <c r="O61" s="163">
        <f t="shared" si="2"/>
        <v>0</v>
      </c>
      <c r="P61" s="163">
        <f t="shared" si="3"/>
        <v>0</v>
      </c>
      <c r="Q61" s="163">
        <f t="shared" si="4"/>
        <v>0</v>
      </c>
      <c r="R61" s="163">
        <f t="shared" si="5"/>
        <v>0</v>
      </c>
    </row>
    <row r="62" spans="1:18" s="34" customFormat="1" ht="15" customHeight="1" x14ac:dyDescent="0.2">
      <c r="A62" s="50"/>
      <c r="B62" s="51"/>
      <c r="C62" s="51"/>
      <c r="D62" s="111" t="s">
        <v>98</v>
      </c>
      <c r="E62" s="45" t="s">
        <v>66</v>
      </c>
      <c r="F62" s="45"/>
      <c r="G62" s="112">
        <v>178</v>
      </c>
      <c r="H62" s="159"/>
      <c r="I62" s="159"/>
      <c r="J62" s="159"/>
      <c r="K62" s="154"/>
      <c r="L62" s="144"/>
      <c r="M62" s="144"/>
      <c r="N62" s="46">
        <f t="shared" si="1"/>
        <v>0</v>
      </c>
      <c r="O62" s="46">
        <f t="shared" si="2"/>
        <v>0</v>
      </c>
      <c r="P62" s="46">
        <f t="shared" si="3"/>
        <v>0</v>
      </c>
      <c r="Q62" s="46">
        <f t="shared" si="4"/>
        <v>0</v>
      </c>
      <c r="R62" s="46">
        <f t="shared" si="5"/>
        <v>0</v>
      </c>
    </row>
    <row r="63" spans="1:18" s="34" customFormat="1" ht="15" customHeight="1" x14ac:dyDescent="0.2">
      <c r="A63" s="50"/>
      <c r="B63" s="51"/>
      <c r="C63" s="51"/>
      <c r="D63" s="73" t="s">
        <v>99</v>
      </c>
      <c r="E63" s="81" t="s">
        <v>66</v>
      </c>
      <c r="F63" s="81">
        <v>1</v>
      </c>
      <c r="G63" s="87">
        <f>G62</f>
        <v>178</v>
      </c>
      <c r="H63" s="87"/>
      <c r="I63" s="87"/>
      <c r="J63" s="87"/>
      <c r="K63" s="148"/>
      <c r="L63" s="53"/>
      <c r="M63" s="53"/>
      <c r="N63" s="92">
        <f t="shared" si="1"/>
        <v>0</v>
      </c>
      <c r="O63" s="92">
        <f t="shared" si="2"/>
        <v>0</v>
      </c>
      <c r="P63" s="92">
        <f t="shared" si="3"/>
        <v>0</v>
      </c>
      <c r="Q63" s="92">
        <f t="shared" si="4"/>
        <v>0</v>
      </c>
      <c r="R63" s="92">
        <f t="shared" si="5"/>
        <v>0</v>
      </c>
    </row>
    <row r="64" spans="1:18" s="37" customFormat="1" ht="15" customHeight="1" x14ac:dyDescent="0.2">
      <c r="A64" s="42"/>
      <c r="B64" s="43"/>
      <c r="C64" s="43"/>
      <c r="D64" s="72" t="s">
        <v>100</v>
      </c>
      <c r="E64" s="45" t="s">
        <v>66</v>
      </c>
      <c r="F64" s="45"/>
      <c r="G64" s="46">
        <v>14</v>
      </c>
      <c r="H64" s="46"/>
      <c r="I64" s="46"/>
      <c r="J64" s="46"/>
      <c r="K64" s="153"/>
      <c r="L64" s="154"/>
      <c r="M64" s="154"/>
      <c r="N64" s="46">
        <f t="shared" si="1"/>
        <v>0</v>
      </c>
      <c r="O64" s="46">
        <f t="shared" si="2"/>
        <v>0</v>
      </c>
      <c r="P64" s="46">
        <f t="shared" si="3"/>
        <v>0</v>
      </c>
      <c r="Q64" s="46">
        <f t="shared" si="4"/>
        <v>0</v>
      </c>
      <c r="R64" s="46">
        <f t="shared" si="5"/>
        <v>0</v>
      </c>
    </row>
    <row r="65" spans="1:19" s="123" customFormat="1" ht="15" customHeight="1" x14ac:dyDescent="0.2">
      <c r="A65" s="139"/>
      <c r="B65" s="139"/>
      <c r="C65" s="139"/>
      <c r="D65" s="73" t="s">
        <v>101</v>
      </c>
      <c r="E65" s="81" t="s">
        <v>66</v>
      </c>
      <c r="F65" s="81">
        <v>1</v>
      </c>
      <c r="G65" s="53">
        <f>G64</f>
        <v>14</v>
      </c>
      <c r="H65" s="92"/>
      <c r="I65" s="92"/>
      <c r="J65" s="92"/>
      <c r="K65" s="92"/>
      <c r="L65" s="92"/>
      <c r="M65" s="92"/>
      <c r="N65" s="92">
        <f t="shared" si="1"/>
        <v>0</v>
      </c>
      <c r="O65" s="92">
        <f t="shared" si="2"/>
        <v>0</v>
      </c>
      <c r="P65" s="92">
        <f t="shared" si="3"/>
        <v>0</v>
      </c>
      <c r="Q65" s="92">
        <f t="shared" si="4"/>
        <v>0</v>
      </c>
      <c r="R65" s="92">
        <f t="shared" si="5"/>
        <v>0</v>
      </c>
    </row>
    <row r="66" spans="1:19" s="34" customFormat="1" ht="15" customHeight="1" x14ac:dyDescent="0.2">
      <c r="A66" s="42"/>
      <c r="B66" s="42"/>
      <c r="C66" s="43"/>
      <c r="D66" s="102" t="s">
        <v>102</v>
      </c>
      <c r="E66" s="45" t="s">
        <v>66</v>
      </c>
      <c r="F66" s="45"/>
      <c r="G66" s="46">
        <v>56</v>
      </c>
      <c r="H66" s="47"/>
      <c r="I66" s="47"/>
      <c r="J66" s="47"/>
      <c r="K66" s="48"/>
      <c r="L66" s="49"/>
      <c r="M66" s="49"/>
      <c r="N66" s="46">
        <f t="shared" si="1"/>
        <v>0</v>
      </c>
      <c r="O66" s="46">
        <f t="shared" si="2"/>
        <v>0</v>
      </c>
      <c r="P66" s="46">
        <f t="shared" si="3"/>
        <v>0</v>
      </c>
      <c r="Q66" s="46">
        <f t="shared" si="4"/>
        <v>0</v>
      </c>
      <c r="R66" s="46">
        <f t="shared" si="5"/>
        <v>0</v>
      </c>
    </row>
    <row r="67" spans="1:19" s="34" customFormat="1" ht="15" customHeight="1" x14ac:dyDescent="0.2">
      <c r="A67" s="50"/>
      <c r="B67" s="50"/>
      <c r="C67" s="51"/>
      <c r="D67" s="98" t="s">
        <v>103</v>
      </c>
      <c r="E67" s="81" t="s">
        <v>66</v>
      </c>
      <c r="F67" s="81">
        <v>1</v>
      </c>
      <c r="G67" s="53">
        <f>G66</f>
        <v>56</v>
      </c>
      <c r="H67" s="52"/>
      <c r="I67" s="52"/>
      <c r="J67" s="52"/>
      <c r="K67" s="52"/>
      <c r="L67" s="147"/>
      <c r="M67" s="147"/>
      <c r="N67" s="92">
        <f t="shared" si="1"/>
        <v>0</v>
      </c>
      <c r="O67" s="92">
        <f t="shared" si="2"/>
        <v>0</v>
      </c>
      <c r="P67" s="92">
        <f t="shared" si="3"/>
        <v>0</v>
      </c>
      <c r="Q67" s="92">
        <f t="shared" si="4"/>
        <v>0</v>
      </c>
      <c r="R67" s="92">
        <f t="shared" si="5"/>
        <v>0</v>
      </c>
    </row>
    <row r="68" spans="1:19" s="34" customFormat="1" ht="21.95" customHeight="1" x14ac:dyDescent="0.2">
      <c r="A68" s="149"/>
      <c r="B68" s="149"/>
      <c r="C68" s="150"/>
      <c r="D68" s="259" t="s">
        <v>181</v>
      </c>
      <c r="E68" s="260"/>
      <c r="F68" s="260"/>
      <c r="G68" s="261"/>
      <c r="H68" s="160"/>
      <c r="I68" s="160"/>
      <c r="J68" s="160"/>
      <c r="K68" s="161"/>
      <c r="L68" s="162"/>
      <c r="M68" s="162"/>
      <c r="N68" s="163">
        <f t="shared" si="1"/>
        <v>0</v>
      </c>
      <c r="O68" s="163">
        <f t="shared" si="2"/>
        <v>0</v>
      </c>
      <c r="P68" s="163">
        <f t="shared" si="3"/>
        <v>0</v>
      </c>
      <c r="Q68" s="163">
        <f t="shared" si="4"/>
        <v>0</v>
      </c>
      <c r="R68" s="163">
        <f t="shared" si="5"/>
        <v>0</v>
      </c>
    </row>
    <row r="69" spans="1:19" s="34" customFormat="1" ht="15" customHeight="1" x14ac:dyDescent="0.2">
      <c r="A69" s="42"/>
      <c r="B69" s="43"/>
      <c r="C69" s="43"/>
      <c r="D69" s="114" t="s">
        <v>104</v>
      </c>
      <c r="E69" s="45" t="s">
        <v>66</v>
      </c>
      <c r="F69" s="44"/>
      <c r="G69" s="46">
        <v>7</v>
      </c>
      <c r="H69" s="145"/>
      <c r="I69" s="145"/>
      <c r="J69" s="145"/>
      <c r="K69" s="145"/>
      <c r="L69" s="154"/>
      <c r="M69" s="154"/>
      <c r="N69" s="46">
        <f t="shared" si="1"/>
        <v>0</v>
      </c>
      <c r="O69" s="46">
        <f t="shared" si="2"/>
        <v>0</v>
      </c>
      <c r="P69" s="46">
        <f t="shared" si="3"/>
        <v>0</v>
      </c>
      <c r="Q69" s="46">
        <f t="shared" si="4"/>
        <v>0</v>
      </c>
      <c r="R69" s="46">
        <f t="shared" si="5"/>
        <v>0</v>
      </c>
    </row>
    <row r="70" spans="1:19" s="123" customFormat="1" ht="15" customHeight="1" x14ac:dyDescent="0.2">
      <c r="A70" s="58"/>
      <c r="B70" s="58"/>
      <c r="C70" s="139"/>
      <c r="D70" s="98" t="s">
        <v>105</v>
      </c>
      <c r="E70" s="81" t="s">
        <v>66</v>
      </c>
      <c r="F70" s="81">
        <v>1</v>
      </c>
      <c r="G70" s="53">
        <f>G69</f>
        <v>7</v>
      </c>
      <c r="H70" s="126"/>
      <c r="I70" s="126"/>
      <c r="J70" s="126"/>
      <c r="K70" s="127"/>
      <c r="L70" s="128"/>
      <c r="M70" s="128"/>
      <c r="N70" s="92">
        <f t="shared" si="1"/>
        <v>0</v>
      </c>
      <c r="O70" s="92">
        <f t="shared" si="2"/>
        <v>0</v>
      </c>
      <c r="P70" s="92">
        <f t="shared" si="3"/>
        <v>0</v>
      </c>
      <c r="Q70" s="92">
        <f t="shared" si="4"/>
        <v>0</v>
      </c>
      <c r="R70" s="92">
        <f t="shared" si="5"/>
        <v>0</v>
      </c>
      <c r="S70" s="129"/>
    </row>
    <row r="71" spans="1:19" s="123" customFormat="1" ht="15" customHeight="1" x14ac:dyDescent="0.2">
      <c r="A71" s="58"/>
      <c r="B71" s="58"/>
      <c r="C71" s="139"/>
      <c r="D71" s="98" t="s">
        <v>149</v>
      </c>
      <c r="E71" s="81" t="s">
        <v>27</v>
      </c>
      <c r="F71" s="87">
        <v>1.07</v>
      </c>
      <c r="G71" s="53">
        <f>1.1*G70*F71</f>
        <v>8.24</v>
      </c>
      <c r="H71" s="155"/>
      <c r="I71" s="155"/>
      <c r="J71" s="155"/>
      <c r="K71" s="127"/>
      <c r="L71" s="128"/>
      <c r="M71" s="128"/>
      <c r="N71" s="92">
        <f t="shared" si="1"/>
        <v>0</v>
      </c>
      <c r="O71" s="92">
        <f t="shared" si="2"/>
        <v>0</v>
      </c>
      <c r="P71" s="92">
        <f t="shared" si="3"/>
        <v>0</v>
      </c>
      <c r="Q71" s="92">
        <f t="shared" si="4"/>
        <v>0</v>
      </c>
      <c r="R71" s="92">
        <f t="shared" si="5"/>
        <v>0</v>
      </c>
      <c r="S71" s="129"/>
    </row>
    <row r="72" spans="1:19" s="37" customFormat="1" ht="15" customHeight="1" x14ac:dyDescent="0.2">
      <c r="A72" s="42"/>
      <c r="B72" s="42"/>
      <c r="C72" s="42"/>
      <c r="D72" s="115" t="s">
        <v>106</v>
      </c>
      <c r="E72" s="117" t="s">
        <v>66</v>
      </c>
      <c r="F72" s="107"/>
      <c r="G72" s="113">
        <v>7</v>
      </c>
      <c r="H72" s="157"/>
      <c r="I72" s="157"/>
      <c r="J72" s="157"/>
      <c r="K72" s="144"/>
      <c r="L72" s="144"/>
      <c r="M72" s="144"/>
      <c r="N72" s="46">
        <f t="shared" si="1"/>
        <v>0</v>
      </c>
      <c r="O72" s="46">
        <f t="shared" si="2"/>
        <v>0</v>
      </c>
      <c r="P72" s="46">
        <f t="shared" si="3"/>
        <v>0</v>
      </c>
      <c r="Q72" s="46">
        <f t="shared" si="4"/>
        <v>0</v>
      </c>
      <c r="R72" s="46">
        <f t="shared" si="5"/>
        <v>0</v>
      </c>
    </row>
    <row r="73" spans="1:19" s="37" customFormat="1" ht="15" customHeight="1" x14ac:dyDescent="0.2">
      <c r="A73" s="50"/>
      <c r="B73" s="50"/>
      <c r="C73" s="50"/>
      <c r="D73" s="116" t="s">
        <v>107</v>
      </c>
      <c r="E73" s="83" t="s">
        <v>66</v>
      </c>
      <c r="F73" s="81">
        <v>1</v>
      </c>
      <c r="G73" s="93">
        <f>G72</f>
        <v>7</v>
      </c>
      <c r="H73" s="82"/>
      <c r="I73" s="82"/>
      <c r="J73" s="82"/>
      <c r="K73" s="53"/>
      <c r="L73" s="53"/>
      <c r="M73" s="53"/>
      <c r="N73" s="92">
        <f t="shared" si="1"/>
        <v>0</v>
      </c>
      <c r="O73" s="92">
        <f t="shared" si="2"/>
        <v>0</v>
      </c>
      <c r="P73" s="92">
        <f t="shared" si="3"/>
        <v>0</v>
      </c>
      <c r="Q73" s="92">
        <f t="shared" si="4"/>
        <v>0</v>
      </c>
      <c r="R73" s="92">
        <f t="shared" si="5"/>
        <v>0</v>
      </c>
    </row>
    <row r="74" spans="1:19" s="37" customFormat="1" ht="15" customHeight="1" x14ac:dyDescent="0.2">
      <c r="A74" s="50"/>
      <c r="B74" s="50"/>
      <c r="C74" s="50"/>
      <c r="D74" s="98" t="s">
        <v>149</v>
      </c>
      <c r="E74" s="81" t="s">
        <v>27</v>
      </c>
      <c r="F74" s="87">
        <v>1.07</v>
      </c>
      <c r="G74" s="93">
        <f>1.8*G73*F74</f>
        <v>13.48</v>
      </c>
      <c r="H74" s="82"/>
      <c r="I74" s="82"/>
      <c r="J74" s="82"/>
      <c r="K74" s="53"/>
      <c r="L74" s="53"/>
      <c r="M74" s="53"/>
      <c r="N74" s="92">
        <f t="shared" si="1"/>
        <v>0</v>
      </c>
      <c r="O74" s="92">
        <f t="shared" si="2"/>
        <v>0</v>
      </c>
      <c r="P74" s="92">
        <f t="shared" si="3"/>
        <v>0</v>
      </c>
      <c r="Q74" s="92">
        <f t="shared" si="4"/>
        <v>0</v>
      </c>
      <c r="R74" s="92">
        <f t="shared" si="5"/>
        <v>0</v>
      </c>
    </row>
    <row r="75" spans="1:19" s="37" customFormat="1" ht="15" customHeight="1" x14ac:dyDescent="0.2">
      <c r="A75" s="42"/>
      <c r="B75" s="42"/>
      <c r="C75" s="42"/>
      <c r="D75" s="115" t="s">
        <v>108</v>
      </c>
      <c r="E75" s="117" t="s">
        <v>66</v>
      </c>
      <c r="F75" s="107"/>
      <c r="G75" s="113">
        <v>3</v>
      </c>
      <c r="H75" s="157"/>
      <c r="I75" s="157"/>
      <c r="J75" s="157"/>
      <c r="K75" s="144"/>
      <c r="L75" s="144"/>
      <c r="M75" s="144"/>
      <c r="N75" s="46">
        <f t="shared" si="1"/>
        <v>0</v>
      </c>
      <c r="O75" s="46">
        <f t="shared" si="2"/>
        <v>0</v>
      </c>
      <c r="P75" s="46">
        <f t="shared" si="3"/>
        <v>0</v>
      </c>
      <c r="Q75" s="46">
        <f t="shared" si="4"/>
        <v>0</v>
      </c>
      <c r="R75" s="46">
        <f t="shared" si="5"/>
        <v>0</v>
      </c>
    </row>
    <row r="76" spans="1:19" s="123" customFormat="1" ht="15" customHeight="1" x14ac:dyDescent="0.2">
      <c r="A76" s="58"/>
      <c r="B76" s="58"/>
      <c r="C76" s="139"/>
      <c r="D76" s="98" t="s">
        <v>109</v>
      </c>
      <c r="E76" s="81" t="s">
        <v>66</v>
      </c>
      <c r="F76" s="81">
        <v>1</v>
      </c>
      <c r="G76" s="53">
        <f>G75</f>
        <v>3</v>
      </c>
      <c r="H76" s="126"/>
      <c r="I76" s="126"/>
      <c r="J76" s="126"/>
      <c r="K76" s="127"/>
      <c r="L76" s="128"/>
      <c r="M76" s="128"/>
      <c r="N76" s="92">
        <f t="shared" si="1"/>
        <v>0</v>
      </c>
      <c r="O76" s="92">
        <f t="shared" si="2"/>
        <v>0</v>
      </c>
      <c r="P76" s="92">
        <f t="shared" si="3"/>
        <v>0</v>
      </c>
      <c r="Q76" s="92">
        <f t="shared" si="4"/>
        <v>0</v>
      </c>
      <c r="R76" s="92">
        <f t="shared" si="5"/>
        <v>0</v>
      </c>
    </row>
    <row r="77" spans="1:19" s="123" customFormat="1" ht="15" customHeight="1" x14ac:dyDescent="0.2">
      <c r="A77" s="58"/>
      <c r="B77" s="58"/>
      <c r="C77" s="139"/>
      <c r="D77" s="98" t="s">
        <v>149</v>
      </c>
      <c r="E77" s="81" t="s">
        <v>27</v>
      </c>
      <c r="F77" s="87">
        <v>1.07</v>
      </c>
      <c r="G77" s="133">
        <f>2.8*G75*F77</f>
        <v>8.99</v>
      </c>
      <c r="H77" s="126"/>
      <c r="I77" s="126"/>
      <c r="J77" s="126"/>
      <c r="K77" s="127"/>
      <c r="L77" s="128"/>
      <c r="M77" s="128"/>
      <c r="N77" s="92">
        <f t="shared" si="1"/>
        <v>0</v>
      </c>
      <c r="O77" s="92">
        <f t="shared" si="2"/>
        <v>0</v>
      </c>
      <c r="P77" s="92">
        <f t="shared" si="3"/>
        <v>0</v>
      </c>
      <c r="Q77" s="92">
        <f t="shared" si="4"/>
        <v>0</v>
      </c>
      <c r="R77" s="92">
        <f t="shared" si="5"/>
        <v>0</v>
      </c>
    </row>
    <row r="78" spans="1:19" s="34" customFormat="1" ht="21.95" customHeight="1" x14ac:dyDescent="0.2">
      <c r="A78" s="151"/>
      <c r="B78" s="151"/>
      <c r="C78" s="152"/>
      <c r="D78" s="253" t="s">
        <v>182</v>
      </c>
      <c r="E78" s="254"/>
      <c r="F78" s="254"/>
      <c r="G78" s="255"/>
      <c r="H78" s="166"/>
      <c r="I78" s="166"/>
      <c r="J78" s="166"/>
      <c r="K78" s="166"/>
      <c r="L78" s="166"/>
      <c r="M78" s="166"/>
      <c r="N78" s="163">
        <f t="shared" si="1"/>
        <v>0</v>
      </c>
      <c r="O78" s="163">
        <f t="shared" si="2"/>
        <v>0</v>
      </c>
      <c r="P78" s="163">
        <f t="shared" si="3"/>
        <v>0</v>
      </c>
      <c r="Q78" s="163">
        <f t="shared" si="4"/>
        <v>0</v>
      </c>
      <c r="R78" s="163">
        <f t="shared" si="5"/>
        <v>0</v>
      </c>
    </row>
    <row r="79" spans="1:19" s="34" customFormat="1" ht="15" customHeight="1" x14ac:dyDescent="0.2">
      <c r="A79" s="42"/>
      <c r="B79" s="42"/>
      <c r="C79" s="43"/>
      <c r="D79" s="110" t="s">
        <v>110</v>
      </c>
      <c r="E79" s="45" t="s">
        <v>66</v>
      </c>
      <c r="F79" s="45"/>
      <c r="G79" s="46">
        <v>14</v>
      </c>
      <c r="H79" s="144"/>
      <c r="I79" s="144"/>
      <c r="J79" s="144"/>
      <c r="K79" s="144"/>
      <c r="L79" s="144"/>
      <c r="M79" s="144"/>
      <c r="N79" s="46">
        <f t="shared" si="1"/>
        <v>0</v>
      </c>
      <c r="O79" s="46">
        <f t="shared" si="2"/>
        <v>0</v>
      </c>
      <c r="P79" s="46">
        <f t="shared" si="3"/>
        <v>0</v>
      </c>
      <c r="Q79" s="46">
        <f t="shared" si="4"/>
        <v>0</v>
      </c>
      <c r="R79" s="46">
        <f t="shared" si="5"/>
        <v>0</v>
      </c>
    </row>
    <row r="80" spans="1:19" s="123" customFormat="1" ht="15" customHeight="1" x14ac:dyDescent="0.2">
      <c r="A80" s="58"/>
      <c r="B80" s="58"/>
      <c r="C80" s="139"/>
      <c r="D80" s="98" t="s">
        <v>111</v>
      </c>
      <c r="E80" s="81" t="s">
        <v>66</v>
      </c>
      <c r="F80" s="81">
        <v>1</v>
      </c>
      <c r="G80" s="53">
        <f>G79</f>
        <v>14</v>
      </c>
      <c r="H80" s="126"/>
      <c r="I80" s="126"/>
      <c r="J80" s="126"/>
      <c r="K80" s="127"/>
      <c r="L80" s="128"/>
      <c r="M80" s="128"/>
      <c r="N80" s="92">
        <f t="shared" si="1"/>
        <v>0</v>
      </c>
      <c r="O80" s="92">
        <f t="shared" si="2"/>
        <v>0</v>
      </c>
      <c r="P80" s="92">
        <f t="shared" si="3"/>
        <v>0</v>
      </c>
      <c r="Q80" s="92">
        <f t="shared" si="4"/>
        <v>0</v>
      </c>
      <c r="R80" s="92">
        <f t="shared" si="5"/>
        <v>0</v>
      </c>
      <c r="S80" s="129"/>
    </row>
    <row r="81" spans="1:18" s="37" customFormat="1" ht="15" customHeight="1" x14ac:dyDescent="0.2">
      <c r="A81" s="42"/>
      <c r="B81" s="42"/>
      <c r="C81" s="42"/>
      <c r="D81" s="118" t="s">
        <v>112</v>
      </c>
      <c r="E81" s="45" t="s">
        <v>66</v>
      </c>
      <c r="F81" s="107"/>
      <c r="G81" s="113">
        <v>17</v>
      </c>
      <c r="H81" s="157"/>
      <c r="I81" s="157"/>
      <c r="J81" s="157"/>
      <c r="K81" s="144"/>
      <c r="L81" s="144"/>
      <c r="M81" s="144"/>
      <c r="N81" s="46">
        <f t="shared" si="1"/>
        <v>0</v>
      </c>
      <c r="O81" s="46">
        <f t="shared" si="2"/>
        <v>0</v>
      </c>
      <c r="P81" s="46">
        <f t="shared" si="3"/>
        <v>0</v>
      </c>
      <c r="Q81" s="46">
        <f t="shared" si="4"/>
        <v>0</v>
      </c>
      <c r="R81" s="46">
        <f t="shared" si="5"/>
        <v>0</v>
      </c>
    </row>
    <row r="82" spans="1:18" s="37" customFormat="1" ht="15" customHeight="1" x14ac:dyDescent="0.2">
      <c r="A82" s="50"/>
      <c r="B82" s="50"/>
      <c r="C82" s="50"/>
      <c r="D82" s="94" t="s">
        <v>114</v>
      </c>
      <c r="E82" s="83" t="s">
        <v>66</v>
      </c>
      <c r="F82" s="81">
        <v>1</v>
      </c>
      <c r="G82" s="93">
        <f>G81</f>
        <v>17</v>
      </c>
      <c r="H82" s="82"/>
      <c r="I82" s="82"/>
      <c r="J82" s="82"/>
      <c r="K82" s="53"/>
      <c r="L82" s="53"/>
      <c r="M82" s="53"/>
      <c r="N82" s="92">
        <f t="shared" si="1"/>
        <v>0</v>
      </c>
      <c r="O82" s="92">
        <f t="shared" si="2"/>
        <v>0</v>
      </c>
      <c r="P82" s="92">
        <f t="shared" si="3"/>
        <v>0</v>
      </c>
      <c r="Q82" s="92">
        <f t="shared" si="4"/>
        <v>0</v>
      </c>
      <c r="R82" s="92">
        <f t="shared" si="5"/>
        <v>0</v>
      </c>
    </row>
    <row r="83" spans="1:18" s="37" customFormat="1" ht="15" customHeight="1" x14ac:dyDescent="0.2">
      <c r="A83" s="42"/>
      <c r="B83" s="42"/>
      <c r="C83" s="42"/>
      <c r="D83" s="115" t="s">
        <v>113</v>
      </c>
      <c r="E83" s="117" t="s">
        <v>66</v>
      </c>
      <c r="F83" s="113"/>
      <c r="G83" s="113">
        <v>2</v>
      </c>
      <c r="H83" s="157"/>
      <c r="I83" s="157"/>
      <c r="J83" s="157"/>
      <c r="K83" s="144"/>
      <c r="L83" s="144"/>
      <c r="M83" s="144"/>
      <c r="N83" s="46">
        <f t="shared" si="1"/>
        <v>0</v>
      </c>
      <c r="O83" s="46">
        <f t="shared" si="2"/>
        <v>0</v>
      </c>
      <c r="P83" s="46">
        <f t="shared" si="3"/>
        <v>0</v>
      </c>
      <c r="Q83" s="46">
        <f t="shared" si="4"/>
        <v>0</v>
      </c>
      <c r="R83" s="46">
        <f t="shared" si="5"/>
        <v>0</v>
      </c>
    </row>
    <row r="84" spans="1:18" s="123" customFormat="1" ht="15" customHeight="1" x14ac:dyDescent="0.2">
      <c r="A84" s="58"/>
      <c r="B84" s="58"/>
      <c r="C84" s="139"/>
      <c r="D84" s="98" t="s">
        <v>115</v>
      </c>
      <c r="E84" s="81" t="s">
        <v>66</v>
      </c>
      <c r="F84" s="81">
        <v>1</v>
      </c>
      <c r="G84" s="53">
        <f>G83</f>
        <v>2</v>
      </c>
      <c r="H84" s="126"/>
      <c r="I84" s="126"/>
      <c r="J84" s="126"/>
      <c r="K84" s="127"/>
      <c r="L84" s="128"/>
      <c r="M84" s="128"/>
      <c r="N84" s="92">
        <f t="shared" ref="N84:N97" si="6">K84+L84+M84</f>
        <v>0</v>
      </c>
      <c r="O84" s="92">
        <f t="shared" ref="O84:O97" si="7">G84*K84</f>
        <v>0</v>
      </c>
      <c r="P84" s="92">
        <f t="shared" ref="P84:P97" si="8">G84*L84</f>
        <v>0</v>
      </c>
      <c r="Q84" s="92">
        <f t="shared" ref="Q84:Q97" si="9">G84*M84</f>
        <v>0</v>
      </c>
      <c r="R84" s="92">
        <f t="shared" ref="R84:R97" si="10">O84+P84+Q84</f>
        <v>0</v>
      </c>
    </row>
    <row r="85" spans="1:18" s="34" customFormat="1" ht="15" customHeight="1" x14ac:dyDescent="0.2">
      <c r="A85" s="42"/>
      <c r="B85" s="42"/>
      <c r="C85" s="43"/>
      <c r="D85" s="110" t="s">
        <v>116</v>
      </c>
      <c r="E85" s="45" t="s">
        <v>66</v>
      </c>
      <c r="F85" s="45"/>
      <c r="G85" s="46">
        <v>1</v>
      </c>
      <c r="H85" s="144"/>
      <c r="I85" s="144"/>
      <c r="J85" s="144"/>
      <c r="K85" s="144"/>
      <c r="L85" s="144"/>
      <c r="M85" s="144"/>
      <c r="N85" s="46">
        <f t="shared" si="6"/>
        <v>0</v>
      </c>
      <c r="O85" s="46">
        <f t="shared" si="7"/>
        <v>0</v>
      </c>
      <c r="P85" s="46">
        <f t="shared" si="8"/>
        <v>0</v>
      </c>
      <c r="Q85" s="46">
        <f t="shared" si="9"/>
        <v>0</v>
      </c>
      <c r="R85" s="46">
        <f t="shared" si="10"/>
        <v>0</v>
      </c>
    </row>
    <row r="86" spans="1:18" s="123" customFormat="1" ht="15" customHeight="1" x14ac:dyDescent="0.2">
      <c r="A86" s="58"/>
      <c r="B86" s="58"/>
      <c r="C86" s="139"/>
      <c r="D86" s="97" t="s">
        <v>137</v>
      </c>
      <c r="E86" s="81" t="s">
        <v>66</v>
      </c>
      <c r="F86" s="81">
        <v>1</v>
      </c>
      <c r="G86" s="53">
        <f>G85</f>
        <v>1</v>
      </c>
      <c r="H86" s="126"/>
      <c r="I86" s="126"/>
      <c r="J86" s="126"/>
      <c r="K86" s="127"/>
      <c r="L86" s="128"/>
      <c r="M86" s="128"/>
      <c r="N86" s="92">
        <f t="shared" si="6"/>
        <v>0</v>
      </c>
      <c r="O86" s="92">
        <f t="shared" si="7"/>
        <v>0</v>
      </c>
      <c r="P86" s="92">
        <f t="shared" si="8"/>
        <v>0</v>
      </c>
      <c r="Q86" s="92">
        <f t="shared" si="9"/>
        <v>0</v>
      </c>
      <c r="R86" s="92">
        <f t="shared" si="10"/>
        <v>0</v>
      </c>
    </row>
    <row r="87" spans="1:18" s="34" customFormat="1" ht="21.95" customHeight="1" x14ac:dyDescent="0.2">
      <c r="A87" s="151"/>
      <c r="B87" s="151"/>
      <c r="C87" s="152"/>
      <c r="D87" s="248" t="s">
        <v>161</v>
      </c>
      <c r="E87" s="249"/>
      <c r="F87" s="249"/>
      <c r="G87" s="250"/>
      <c r="H87" s="166"/>
      <c r="I87" s="166"/>
      <c r="J87" s="166"/>
      <c r="K87" s="166"/>
      <c r="L87" s="166"/>
      <c r="M87" s="166"/>
      <c r="N87" s="163">
        <f t="shared" si="6"/>
        <v>0</v>
      </c>
      <c r="O87" s="163">
        <f t="shared" si="7"/>
        <v>0</v>
      </c>
      <c r="P87" s="163">
        <f t="shared" si="8"/>
        <v>0</v>
      </c>
      <c r="Q87" s="163">
        <f t="shared" si="9"/>
        <v>0</v>
      </c>
      <c r="R87" s="163">
        <f t="shared" si="10"/>
        <v>0</v>
      </c>
    </row>
    <row r="88" spans="1:18" s="34" customFormat="1" ht="15" customHeight="1" x14ac:dyDescent="0.2">
      <c r="A88" s="50"/>
      <c r="B88" s="50"/>
      <c r="C88" s="51"/>
      <c r="D88" s="72" t="s">
        <v>117</v>
      </c>
      <c r="E88" s="45" t="s">
        <v>66</v>
      </c>
      <c r="F88" s="45"/>
      <c r="G88" s="46">
        <v>10</v>
      </c>
      <c r="H88" s="144"/>
      <c r="I88" s="144"/>
      <c r="J88" s="144"/>
      <c r="K88" s="144"/>
      <c r="L88" s="144"/>
      <c r="M88" s="144"/>
      <c r="N88" s="46">
        <f t="shared" si="6"/>
        <v>0</v>
      </c>
      <c r="O88" s="46">
        <f t="shared" si="7"/>
        <v>0</v>
      </c>
      <c r="P88" s="46">
        <f t="shared" si="8"/>
        <v>0</v>
      </c>
      <c r="Q88" s="46">
        <f t="shared" si="9"/>
        <v>0</v>
      </c>
      <c r="R88" s="46">
        <f t="shared" si="10"/>
        <v>0</v>
      </c>
    </row>
    <row r="89" spans="1:18" s="34" customFormat="1" ht="15" customHeight="1" x14ac:dyDescent="0.2">
      <c r="A89" s="50"/>
      <c r="B89" s="50"/>
      <c r="C89" s="51"/>
      <c r="D89" s="97" t="s">
        <v>118</v>
      </c>
      <c r="E89" s="81" t="s">
        <v>66</v>
      </c>
      <c r="F89" s="88"/>
      <c r="G89" s="53">
        <f>G88</f>
        <v>10</v>
      </c>
      <c r="H89" s="53"/>
      <c r="I89" s="53"/>
      <c r="J89" s="53"/>
      <c r="K89" s="53"/>
      <c r="L89" s="53"/>
      <c r="M89" s="53"/>
      <c r="N89" s="92">
        <f t="shared" si="6"/>
        <v>0</v>
      </c>
      <c r="O89" s="92">
        <f t="shared" si="7"/>
        <v>0</v>
      </c>
      <c r="P89" s="92">
        <f t="shared" si="8"/>
        <v>0</v>
      </c>
      <c r="Q89" s="92">
        <f t="shared" si="9"/>
        <v>0</v>
      </c>
      <c r="R89" s="92">
        <f t="shared" si="10"/>
        <v>0</v>
      </c>
    </row>
    <row r="90" spans="1:18" s="34" customFormat="1" ht="15" customHeight="1" x14ac:dyDescent="0.2">
      <c r="A90" s="50"/>
      <c r="B90" s="50"/>
      <c r="C90" s="51"/>
      <c r="D90" s="109" t="s">
        <v>119</v>
      </c>
      <c r="E90" s="45" t="s">
        <v>66</v>
      </c>
      <c r="F90" s="45"/>
      <c r="G90" s="46">
        <v>284</v>
      </c>
      <c r="H90" s="144"/>
      <c r="I90" s="144"/>
      <c r="J90" s="144"/>
      <c r="K90" s="144"/>
      <c r="L90" s="144"/>
      <c r="M90" s="144"/>
      <c r="N90" s="46">
        <f t="shared" si="6"/>
        <v>0</v>
      </c>
      <c r="O90" s="46">
        <f t="shared" si="7"/>
        <v>0</v>
      </c>
      <c r="P90" s="46">
        <f t="shared" si="8"/>
        <v>0</v>
      </c>
      <c r="Q90" s="46">
        <f t="shared" si="9"/>
        <v>0</v>
      </c>
      <c r="R90" s="46">
        <f t="shared" si="10"/>
        <v>0</v>
      </c>
    </row>
    <row r="91" spans="1:18" s="34" customFormat="1" ht="15" customHeight="1" x14ac:dyDescent="0.2">
      <c r="A91" s="50"/>
      <c r="B91" s="51"/>
      <c r="C91" s="51"/>
      <c r="D91" s="73" t="s">
        <v>120</v>
      </c>
      <c r="E91" s="81" t="s">
        <v>66</v>
      </c>
      <c r="F91" s="88"/>
      <c r="G91" s="87">
        <f>G90</f>
        <v>284</v>
      </c>
      <c r="H91" s="87"/>
      <c r="I91" s="87"/>
      <c r="J91" s="87"/>
      <c r="K91" s="148"/>
      <c r="L91" s="53"/>
      <c r="M91" s="53"/>
      <c r="N91" s="92">
        <f t="shared" si="6"/>
        <v>0</v>
      </c>
      <c r="O91" s="92">
        <f t="shared" si="7"/>
        <v>0</v>
      </c>
      <c r="P91" s="92">
        <f t="shared" si="8"/>
        <v>0</v>
      </c>
      <c r="Q91" s="92">
        <f t="shared" si="9"/>
        <v>0</v>
      </c>
      <c r="R91" s="92">
        <f t="shared" si="10"/>
        <v>0</v>
      </c>
    </row>
    <row r="92" spans="1:18" s="34" customFormat="1" ht="15" customHeight="1" x14ac:dyDescent="0.2">
      <c r="A92" s="50"/>
      <c r="B92" s="51"/>
      <c r="C92" s="51"/>
      <c r="D92" s="109" t="s">
        <v>121</v>
      </c>
      <c r="E92" s="45" t="s">
        <v>66</v>
      </c>
      <c r="F92" s="45"/>
      <c r="G92" s="112">
        <v>140</v>
      </c>
      <c r="H92" s="159"/>
      <c r="I92" s="159"/>
      <c r="J92" s="159"/>
      <c r="K92" s="154"/>
      <c r="L92" s="144"/>
      <c r="M92" s="144"/>
      <c r="N92" s="46">
        <f t="shared" si="6"/>
        <v>0</v>
      </c>
      <c r="O92" s="46">
        <f t="shared" si="7"/>
        <v>0</v>
      </c>
      <c r="P92" s="46">
        <f t="shared" si="8"/>
        <v>0</v>
      </c>
      <c r="Q92" s="46">
        <f t="shared" si="9"/>
        <v>0</v>
      </c>
      <c r="R92" s="46">
        <f t="shared" si="10"/>
        <v>0</v>
      </c>
    </row>
    <row r="93" spans="1:18" s="123" customFormat="1" ht="15" customHeight="1" x14ac:dyDescent="0.2">
      <c r="A93" s="58"/>
      <c r="B93" s="58"/>
      <c r="C93" s="139"/>
      <c r="D93" s="98" t="s">
        <v>122</v>
      </c>
      <c r="E93" s="81" t="s">
        <v>66</v>
      </c>
      <c r="F93" s="88"/>
      <c r="G93" s="53">
        <f>G92</f>
        <v>140</v>
      </c>
      <c r="H93" s="126"/>
      <c r="I93" s="126"/>
      <c r="J93" s="126"/>
      <c r="K93" s="127"/>
      <c r="L93" s="128"/>
      <c r="M93" s="128"/>
      <c r="N93" s="92">
        <f t="shared" si="6"/>
        <v>0</v>
      </c>
      <c r="O93" s="92">
        <f t="shared" si="7"/>
        <v>0</v>
      </c>
      <c r="P93" s="92">
        <f t="shared" si="8"/>
        <v>0</v>
      </c>
      <c r="Q93" s="92">
        <f t="shared" si="9"/>
        <v>0</v>
      </c>
      <c r="R93" s="92">
        <f t="shared" si="10"/>
        <v>0</v>
      </c>
    </row>
    <row r="94" spans="1:18" s="34" customFormat="1" ht="15" customHeight="1" x14ac:dyDescent="0.2">
      <c r="A94" s="50"/>
      <c r="B94" s="50"/>
      <c r="C94" s="51"/>
      <c r="D94" s="109" t="s">
        <v>123</v>
      </c>
      <c r="E94" s="45" t="s">
        <v>66</v>
      </c>
      <c r="F94" s="45"/>
      <c r="G94" s="46">
        <v>105</v>
      </c>
      <c r="H94" s="144"/>
      <c r="I94" s="144"/>
      <c r="J94" s="144"/>
      <c r="K94" s="144"/>
      <c r="L94" s="144"/>
      <c r="M94" s="144"/>
      <c r="N94" s="46">
        <f t="shared" si="6"/>
        <v>0</v>
      </c>
      <c r="O94" s="46">
        <f t="shared" si="7"/>
        <v>0</v>
      </c>
      <c r="P94" s="46">
        <f t="shared" si="8"/>
        <v>0</v>
      </c>
      <c r="Q94" s="46">
        <f t="shared" si="9"/>
        <v>0</v>
      </c>
      <c r="R94" s="46">
        <f t="shared" si="10"/>
        <v>0</v>
      </c>
    </row>
    <row r="95" spans="1:18" s="34" customFormat="1" ht="15" customHeight="1" x14ac:dyDescent="0.2">
      <c r="A95" s="50"/>
      <c r="B95" s="50"/>
      <c r="C95" s="51"/>
      <c r="D95" s="73" t="s">
        <v>124</v>
      </c>
      <c r="E95" s="81" t="s">
        <v>66</v>
      </c>
      <c r="F95" s="88"/>
      <c r="G95" s="53">
        <f>G94</f>
        <v>105</v>
      </c>
      <c r="H95" s="53"/>
      <c r="I95" s="53"/>
      <c r="J95" s="53"/>
      <c r="K95" s="53"/>
      <c r="L95" s="53"/>
      <c r="M95" s="53"/>
      <c r="N95" s="92">
        <f t="shared" si="6"/>
        <v>0</v>
      </c>
      <c r="O95" s="92">
        <f t="shared" si="7"/>
        <v>0</v>
      </c>
      <c r="P95" s="92">
        <f t="shared" si="8"/>
        <v>0</v>
      </c>
      <c r="Q95" s="92">
        <f t="shared" si="9"/>
        <v>0</v>
      </c>
      <c r="R95" s="92">
        <f t="shared" si="10"/>
        <v>0</v>
      </c>
    </row>
    <row r="96" spans="1:18" s="34" customFormat="1" ht="15" customHeight="1" x14ac:dyDescent="0.2">
      <c r="A96" s="50"/>
      <c r="B96" s="50"/>
      <c r="C96" s="51"/>
      <c r="D96" s="109" t="s">
        <v>125</v>
      </c>
      <c r="E96" s="45" t="s">
        <v>27</v>
      </c>
      <c r="F96" s="45"/>
      <c r="G96" s="46">
        <v>126.2</v>
      </c>
      <c r="H96" s="144"/>
      <c r="I96" s="144"/>
      <c r="J96" s="144"/>
      <c r="K96" s="144"/>
      <c r="L96" s="144"/>
      <c r="M96" s="144"/>
      <c r="N96" s="46">
        <f t="shared" si="6"/>
        <v>0</v>
      </c>
      <c r="O96" s="46">
        <f t="shared" si="7"/>
        <v>0</v>
      </c>
      <c r="P96" s="46">
        <f t="shared" si="8"/>
        <v>0</v>
      </c>
      <c r="Q96" s="46">
        <f t="shared" si="9"/>
        <v>0</v>
      </c>
      <c r="R96" s="46">
        <f t="shared" si="10"/>
        <v>0</v>
      </c>
    </row>
    <row r="97" spans="1:18" s="123" customFormat="1" ht="15" customHeight="1" x14ac:dyDescent="0.2">
      <c r="A97" s="58"/>
      <c r="B97" s="58"/>
      <c r="C97" s="139"/>
      <c r="D97" s="98" t="s">
        <v>126</v>
      </c>
      <c r="E97" s="81" t="s">
        <v>27</v>
      </c>
      <c r="F97" s="88"/>
      <c r="G97" s="53">
        <f>G96</f>
        <v>126.2</v>
      </c>
      <c r="H97" s="126"/>
      <c r="I97" s="126"/>
      <c r="J97" s="126"/>
      <c r="K97" s="127"/>
      <c r="L97" s="128"/>
      <c r="M97" s="128"/>
      <c r="N97" s="92">
        <f t="shared" si="6"/>
        <v>0</v>
      </c>
      <c r="O97" s="92">
        <f t="shared" si="7"/>
        <v>0</v>
      </c>
      <c r="P97" s="92">
        <f t="shared" si="8"/>
        <v>0</v>
      </c>
      <c r="Q97" s="92">
        <f t="shared" si="9"/>
        <v>0</v>
      </c>
      <c r="R97" s="92">
        <f t="shared" si="10"/>
        <v>0</v>
      </c>
    </row>
    <row r="98" spans="1:18" s="34" customFormat="1" ht="153.75" customHeight="1" x14ac:dyDescent="0.2">
      <c r="A98" s="50"/>
      <c r="B98" s="50"/>
      <c r="C98" s="51"/>
      <c r="D98" s="245" t="s">
        <v>184</v>
      </c>
      <c r="E98" s="246"/>
      <c r="F98" s="246"/>
      <c r="G98" s="247"/>
      <c r="H98" s="53"/>
      <c r="I98" s="53"/>
      <c r="J98" s="53"/>
      <c r="K98" s="53"/>
      <c r="L98" s="53">
        <v>0</v>
      </c>
      <c r="M98" s="53"/>
      <c r="N98" s="55">
        <v>0</v>
      </c>
      <c r="O98" s="55">
        <f t="shared" ref="O98" si="11">K98*G98</f>
        <v>0</v>
      </c>
      <c r="P98" s="55"/>
      <c r="Q98" s="55"/>
      <c r="R98" s="55"/>
    </row>
    <row r="99" spans="1:18" s="34" customFormat="1" ht="18" customHeight="1" x14ac:dyDescent="0.2">
      <c r="A99" s="196" t="s">
        <v>67</v>
      </c>
      <c r="B99" s="197"/>
      <c r="C99" s="197"/>
      <c r="D99" s="198"/>
      <c r="E99" s="60"/>
      <c r="F99" s="60"/>
      <c r="G99" s="61"/>
      <c r="H99" s="62"/>
      <c r="I99" s="62"/>
      <c r="J99" s="62"/>
      <c r="K99" s="63"/>
      <c r="L99" s="63"/>
      <c r="M99" s="63"/>
      <c r="N99" s="63"/>
      <c r="O99" s="61" t="e">
        <f>O17</f>
        <v>#REF!</v>
      </c>
      <c r="P99" s="61" t="e">
        <f>P17</f>
        <v>#REF!</v>
      </c>
      <c r="Q99" s="61"/>
      <c r="R99" s="61" t="e">
        <f>R17</f>
        <v>#REF!</v>
      </c>
    </row>
    <row r="100" spans="1:18" s="34" customFormat="1" ht="11.25" x14ac:dyDescent="0.2">
      <c r="A100" s="199" t="s">
        <v>68</v>
      </c>
      <c r="B100" s="200"/>
      <c r="C100" s="200"/>
      <c r="D100" s="201"/>
      <c r="E100" s="64"/>
      <c r="F100" s="65"/>
      <c r="G100" s="66"/>
      <c r="H100" s="66"/>
      <c r="I100" s="66"/>
      <c r="J100" s="66"/>
      <c r="K100" s="64"/>
      <c r="L100" s="64"/>
      <c r="M100" s="64"/>
      <c r="N100" s="64"/>
      <c r="O100" s="64"/>
      <c r="P100" s="64"/>
      <c r="Q100" s="64"/>
      <c r="R100" s="67" t="e">
        <f>R99*22/122</f>
        <v>#REF!</v>
      </c>
    </row>
    <row r="101" spans="1:18" s="34" customFormat="1" ht="11.25" x14ac:dyDescent="0.2">
      <c r="A101" s="76"/>
      <c r="B101" s="76"/>
      <c r="C101" s="76"/>
      <c r="D101" s="27" t="s">
        <v>30</v>
      </c>
      <c r="E101" s="77"/>
      <c r="F101" s="78"/>
      <c r="G101" s="28"/>
      <c r="H101" s="28">
        <f>H63</f>
        <v>0</v>
      </c>
      <c r="I101" s="28"/>
      <c r="J101" s="28"/>
      <c r="K101" s="79"/>
      <c r="L101" s="79"/>
      <c r="M101" s="79"/>
      <c r="N101" s="79"/>
      <c r="O101" s="80"/>
      <c r="P101" s="80"/>
      <c r="Q101" s="80"/>
      <c r="R101" s="80"/>
    </row>
    <row r="102" spans="1:18" s="34" customFormat="1" ht="11.25" x14ac:dyDescent="0.2">
      <c r="A102" s="76"/>
      <c r="B102" s="76"/>
      <c r="C102" s="76"/>
      <c r="D102" s="27" t="s">
        <v>31</v>
      </c>
      <c r="E102" s="77"/>
      <c r="F102" s="78"/>
      <c r="G102" s="28"/>
      <c r="H102" s="28"/>
      <c r="I102" s="28">
        <f>I63</f>
        <v>0</v>
      </c>
      <c r="J102" s="28"/>
      <c r="K102" s="79"/>
      <c r="L102" s="79"/>
      <c r="M102" s="79"/>
      <c r="N102" s="79"/>
      <c r="O102" s="80"/>
      <c r="P102" s="80"/>
      <c r="Q102" s="80"/>
      <c r="R102" s="80"/>
    </row>
    <row r="103" spans="1:18" s="34" customFormat="1" ht="11.25" x14ac:dyDescent="0.2">
      <c r="A103" s="76"/>
      <c r="B103" s="76"/>
      <c r="C103" s="76"/>
      <c r="D103" s="27" t="s">
        <v>32</v>
      </c>
      <c r="E103" s="77"/>
      <c r="F103" s="78"/>
      <c r="G103" s="28"/>
      <c r="H103" s="28"/>
      <c r="I103" s="28"/>
      <c r="J103" s="28">
        <f>J63</f>
        <v>0</v>
      </c>
      <c r="K103" s="79"/>
      <c r="L103" s="79"/>
      <c r="M103" s="79"/>
      <c r="N103" s="79"/>
      <c r="O103" s="80"/>
      <c r="P103" s="80"/>
      <c r="Q103" s="80"/>
      <c r="R103" s="80"/>
    </row>
    <row r="104" spans="1:18" ht="15.75" x14ac:dyDescent="0.2">
      <c r="A104" s="9"/>
      <c r="B104" s="202" t="s">
        <v>33</v>
      </c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3"/>
      <c r="P104" s="203"/>
      <c r="Q104" s="203"/>
      <c r="R104" s="203"/>
    </row>
    <row r="105" spans="1:18" ht="15" x14ac:dyDescent="0.2">
      <c r="A105" s="204"/>
      <c r="B105" s="205" t="s">
        <v>34</v>
      </c>
      <c r="C105" s="206"/>
      <c r="D105" s="206"/>
      <c r="E105" s="206"/>
      <c r="F105" s="206"/>
      <c r="G105" s="206"/>
      <c r="H105" s="206"/>
      <c r="I105" s="206"/>
      <c r="J105" s="206"/>
      <c r="K105" s="206"/>
      <c r="L105" s="206"/>
      <c r="M105" s="206"/>
      <c r="N105" s="206"/>
      <c r="O105" s="206"/>
      <c r="P105" s="206"/>
      <c r="Q105" s="206"/>
      <c r="R105" s="206"/>
    </row>
    <row r="106" spans="1:18" ht="15" x14ac:dyDescent="0.2">
      <c r="A106" s="204"/>
      <c r="B106" s="184" t="s">
        <v>35</v>
      </c>
      <c r="C106" s="185"/>
      <c r="D106" s="185"/>
      <c r="E106" s="185"/>
      <c r="F106" s="185"/>
      <c r="G106" s="185"/>
      <c r="H106" s="185"/>
      <c r="I106" s="185"/>
      <c r="J106" s="185"/>
      <c r="K106" s="185"/>
      <c r="L106" s="185"/>
      <c r="M106" s="185"/>
      <c r="N106" s="185"/>
      <c r="O106" s="185"/>
      <c r="P106" s="185"/>
      <c r="Q106" s="185"/>
      <c r="R106" s="185"/>
    </row>
    <row r="107" spans="1:18" ht="15" x14ac:dyDescent="0.2">
      <c r="A107" s="204"/>
      <c r="B107" s="184" t="s">
        <v>36</v>
      </c>
      <c r="C107" s="185"/>
      <c r="D107" s="185"/>
      <c r="E107" s="185"/>
      <c r="F107" s="185"/>
      <c r="G107" s="185"/>
      <c r="H107" s="185"/>
      <c r="I107" s="185"/>
      <c r="J107" s="185"/>
      <c r="K107" s="185"/>
      <c r="L107" s="185"/>
      <c r="M107" s="185"/>
      <c r="N107" s="185"/>
      <c r="O107" s="185"/>
      <c r="P107" s="185"/>
      <c r="Q107" s="185"/>
      <c r="R107" s="185"/>
    </row>
    <row r="108" spans="1:18" ht="15" x14ac:dyDescent="0.2">
      <c r="A108" s="17"/>
      <c r="B108" s="184" t="s">
        <v>37</v>
      </c>
      <c r="C108" s="185"/>
      <c r="D108" s="185"/>
      <c r="E108" s="185"/>
      <c r="F108" s="185"/>
      <c r="G108" s="185"/>
      <c r="H108" s="185"/>
      <c r="I108" s="185"/>
      <c r="J108" s="185"/>
      <c r="K108" s="185"/>
      <c r="L108" s="185"/>
      <c r="M108" s="185"/>
      <c r="N108" s="185"/>
      <c r="O108" s="185"/>
      <c r="P108" s="185"/>
      <c r="Q108" s="185"/>
      <c r="R108" s="185"/>
    </row>
    <row r="109" spans="1:18" ht="15" x14ac:dyDescent="0.2">
      <c r="A109" s="17"/>
      <c r="B109" s="184" t="s">
        <v>38</v>
      </c>
      <c r="C109" s="185"/>
      <c r="D109" s="185"/>
      <c r="E109" s="185"/>
      <c r="F109" s="185"/>
      <c r="G109" s="185"/>
      <c r="H109" s="185"/>
      <c r="I109" s="185"/>
      <c r="J109" s="185"/>
      <c r="K109" s="185"/>
      <c r="L109" s="185"/>
      <c r="M109" s="185"/>
      <c r="N109" s="185"/>
      <c r="O109" s="185"/>
      <c r="P109" s="185"/>
      <c r="Q109" s="185"/>
      <c r="R109" s="185"/>
    </row>
    <row r="110" spans="1:18" ht="15" x14ac:dyDescent="0.2">
      <c r="A110" s="17"/>
      <c r="B110" s="184" t="s">
        <v>39</v>
      </c>
      <c r="C110" s="185"/>
      <c r="D110" s="185"/>
      <c r="E110" s="185"/>
      <c r="F110" s="185"/>
      <c r="G110" s="185"/>
      <c r="H110" s="185"/>
      <c r="I110" s="185"/>
      <c r="J110" s="185"/>
      <c r="K110" s="185"/>
      <c r="L110" s="185"/>
      <c r="M110" s="185"/>
      <c r="N110" s="185"/>
      <c r="O110" s="185"/>
      <c r="P110" s="185"/>
      <c r="Q110" s="185"/>
      <c r="R110" s="185"/>
    </row>
    <row r="111" spans="1:18" ht="15" x14ac:dyDescent="0.2">
      <c r="A111" s="17"/>
      <c r="B111" s="184" t="s">
        <v>40</v>
      </c>
      <c r="C111" s="185"/>
      <c r="D111" s="185"/>
      <c r="E111" s="185"/>
      <c r="F111" s="185"/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185"/>
      <c r="R111" s="185"/>
    </row>
    <row r="112" spans="1:18" ht="15" x14ac:dyDescent="0.2">
      <c r="A112" s="17"/>
      <c r="B112" s="184" t="s">
        <v>41</v>
      </c>
      <c r="C112" s="185"/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  <c r="N112" s="185"/>
      <c r="O112" s="185"/>
      <c r="P112" s="185"/>
      <c r="Q112" s="185"/>
      <c r="R112" s="185"/>
    </row>
    <row r="113" spans="1:18" ht="15" x14ac:dyDescent="0.2">
      <c r="A113" s="17"/>
      <c r="B113" s="184" t="s">
        <v>42</v>
      </c>
      <c r="C113" s="185"/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185"/>
      <c r="R113" s="185"/>
    </row>
    <row r="114" spans="1:18" ht="15" x14ac:dyDescent="0.2">
      <c r="A114" s="17"/>
      <c r="B114" s="184" t="s">
        <v>43</v>
      </c>
      <c r="C114" s="185"/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185"/>
      <c r="R114" s="185"/>
    </row>
    <row r="115" spans="1:18" ht="15" x14ac:dyDescent="0.2">
      <c r="A115" s="17"/>
      <c r="B115" s="184" t="s">
        <v>44</v>
      </c>
      <c r="C115" s="185"/>
      <c r="D115" s="185"/>
      <c r="E115" s="185"/>
      <c r="F115" s="185"/>
      <c r="G115" s="185"/>
      <c r="H115" s="185"/>
      <c r="I115" s="185"/>
      <c r="J115" s="185"/>
      <c r="K115" s="185"/>
      <c r="L115" s="185"/>
      <c r="M115" s="185"/>
      <c r="N115" s="185"/>
      <c r="O115" s="185"/>
      <c r="P115" s="185"/>
      <c r="Q115" s="185"/>
      <c r="R115" s="185"/>
    </row>
    <row r="116" spans="1:18" ht="15" x14ac:dyDescent="0.2">
      <c r="A116" s="17"/>
      <c r="B116" s="184" t="s">
        <v>45</v>
      </c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</row>
    <row r="117" spans="1:18" ht="15.75" x14ac:dyDescent="0.25">
      <c r="A117" s="10" t="s">
        <v>46</v>
      </c>
      <c r="B117" s="3"/>
      <c r="C117" s="3"/>
      <c r="D117" s="3"/>
      <c r="E117" s="3"/>
      <c r="F117" s="7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x14ac:dyDescent="0.25">
      <c r="A118" s="4"/>
      <c r="B118" s="174" t="s">
        <v>47</v>
      </c>
      <c r="C118" s="175"/>
      <c r="D118" s="176"/>
      <c r="E118" s="180"/>
      <c r="F118" s="180"/>
      <c r="G118" s="180"/>
      <c r="H118" s="180"/>
      <c r="I118" s="180"/>
      <c r="J118" s="180"/>
      <c r="K118" s="180"/>
      <c r="L118" s="180"/>
      <c r="M118" s="180"/>
      <c r="N118" s="180"/>
      <c r="O118" s="180"/>
      <c r="P118" s="180"/>
      <c r="Q118" s="180"/>
      <c r="R118" s="180"/>
    </row>
    <row r="119" spans="1:18" ht="15.75" x14ac:dyDescent="0.25">
      <c r="A119" s="4"/>
      <c r="B119" s="174" t="s">
        <v>48</v>
      </c>
      <c r="C119" s="175"/>
      <c r="D119" s="176"/>
      <c r="E119" s="186"/>
      <c r="F119" s="186"/>
      <c r="G119" s="186"/>
      <c r="H119" s="186"/>
      <c r="I119" s="186"/>
      <c r="J119" s="186"/>
      <c r="K119" s="186"/>
      <c r="L119" s="186"/>
      <c r="M119" s="186"/>
      <c r="N119" s="186"/>
      <c r="O119" s="186"/>
      <c r="P119" s="186"/>
      <c r="Q119" s="186"/>
      <c r="R119" s="186"/>
    </row>
    <row r="120" spans="1:18" ht="15.75" x14ac:dyDescent="0.25">
      <c r="A120" s="4"/>
      <c r="B120" s="177" t="s">
        <v>49</v>
      </c>
      <c r="C120" s="178"/>
      <c r="D120" s="179"/>
      <c r="E120" s="180"/>
      <c r="F120" s="180"/>
      <c r="G120" s="180"/>
      <c r="H120" s="180"/>
      <c r="I120" s="180"/>
      <c r="J120" s="180"/>
      <c r="K120" s="180"/>
      <c r="L120" s="180"/>
      <c r="M120" s="180"/>
      <c r="N120" s="180"/>
      <c r="O120" s="180"/>
      <c r="P120" s="180"/>
      <c r="Q120" s="180"/>
      <c r="R120" s="180"/>
    </row>
    <row r="121" spans="1:18" ht="15.75" x14ac:dyDescent="0.25">
      <c r="A121" s="4"/>
      <c r="B121" s="177" t="s">
        <v>50</v>
      </c>
      <c r="C121" s="178"/>
      <c r="D121" s="179"/>
      <c r="E121" s="180"/>
      <c r="F121" s="180"/>
      <c r="G121" s="180"/>
      <c r="H121" s="180"/>
      <c r="I121" s="180"/>
      <c r="J121" s="180"/>
      <c r="K121" s="180"/>
      <c r="L121" s="180"/>
      <c r="M121" s="180"/>
      <c r="N121" s="180"/>
      <c r="O121" s="180"/>
      <c r="P121" s="180"/>
      <c r="Q121" s="180"/>
      <c r="R121" s="180"/>
    </row>
    <row r="122" spans="1:18" ht="15.75" x14ac:dyDescent="0.2">
      <c r="A122" s="4"/>
      <c r="B122" s="167" t="s">
        <v>51</v>
      </c>
      <c r="C122" s="168"/>
      <c r="D122" s="169"/>
      <c r="E122" s="181" t="s">
        <v>52</v>
      </c>
      <c r="F122" s="182"/>
      <c r="G122" s="182"/>
      <c r="H122" s="182"/>
      <c r="I122" s="182"/>
      <c r="J122" s="182"/>
      <c r="K122" s="182"/>
      <c r="L122" s="182"/>
      <c r="M122" s="182"/>
      <c r="N122" s="182"/>
      <c r="O122" s="182"/>
      <c r="P122" s="182"/>
      <c r="Q122" s="182"/>
      <c r="R122" s="183"/>
    </row>
    <row r="123" spans="1:18" ht="15.75" x14ac:dyDescent="0.25">
      <c r="A123" s="4"/>
      <c r="B123" s="174" t="s">
        <v>53</v>
      </c>
      <c r="C123" s="175"/>
      <c r="D123" s="176"/>
      <c r="E123" s="170" t="s">
        <v>54</v>
      </c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2"/>
    </row>
    <row r="124" spans="1:18" ht="15.75" x14ac:dyDescent="0.25">
      <c r="A124" s="4"/>
      <c r="B124" s="174" t="s">
        <v>55</v>
      </c>
      <c r="C124" s="175"/>
      <c r="D124" s="176"/>
      <c r="E124" s="170" t="s">
        <v>29</v>
      </c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72"/>
    </row>
    <row r="125" spans="1:18" ht="15.75" x14ac:dyDescent="0.25">
      <c r="A125" s="4"/>
      <c r="B125" s="174" t="s">
        <v>56</v>
      </c>
      <c r="C125" s="175"/>
      <c r="D125" s="176"/>
      <c r="E125" s="170" t="s">
        <v>57</v>
      </c>
      <c r="F125" s="171"/>
      <c r="G125" s="171"/>
      <c r="H125" s="171"/>
      <c r="I125" s="171"/>
      <c r="J125" s="171"/>
      <c r="K125" s="171"/>
      <c r="L125" s="171"/>
      <c r="M125" s="171"/>
      <c r="N125" s="171"/>
      <c r="O125" s="171"/>
      <c r="P125" s="171"/>
      <c r="Q125" s="171"/>
      <c r="R125" s="172"/>
    </row>
    <row r="126" spans="1:18" ht="15.75" x14ac:dyDescent="0.2">
      <c r="A126" s="4"/>
      <c r="B126" s="167" t="s">
        <v>58</v>
      </c>
      <c r="C126" s="168"/>
      <c r="D126" s="169"/>
      <c r="E126" s="170" t="s">
        <v>54</v>
      </c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72"/>
    </row>
    <row r="127" spans="1:18" ht="15.75" x14ac:dyDescent="0.2">
      <c r="A127" s="4"/>
      <c r="B127" s="167" t="s">
        <v>59</v>
      </c>
      <c r="C127" s="168"/>
      <c r="D127" s="169"/>
      <c r="E127" s="170" t="s">
        <v>54</v>
      </c>
      <c r="F127" s="171"/>
      <c r="G127" s="171"/>
      <c r="H127" s="171"/>
      <c r="I127" s="171"/>
      <c r="J127" s="171"/>
      <c r="K127" s="171"/>
      <c r="L127" s="171"/>
      <c r="M127" s="171"/>
      <c r="N127" s="171"/>
      <c r="O127" s="171"/>
      <c r="P127" s="171"/>
      <c r="Q127" s="171"/>
      <c r="R127" s="172"/>
    </row>
    <row r="128" spans="1:18" ht="15.75" x14ac:dyDescent="0.25">
      <c r="A128" s="11" t="s">
        <v>60</v>
      </c>
      <c r="B128" s="12"/>
      <c r="C128" s="12"/>
      <c r="D128" s="12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</row>
    <row r="129" spans="1:18" x14ac:dyDescent="0.2">
      <c r="A129" s="173" t="s">
        <v>61</v>
      </c>
      <c r="B129" s="173"/>
      <c r="C129" s="173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3"/>
      <c r="O129" s="173"/>
      <c r="P129" s="173"/>
      <c r="Q129" s="173"/>
      <c r="R129" s="173"/>
    </row>
    <row r="130" spans="1:18" x14ac:dyDescent="0.2">
      <c r="A130" s="173"/>
      <c r="B130" s="173"/>
      <c r="C130" s="173"/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</row>
    <row r="131" spans="1:18" x14ac:dyDescent="0.2">
      <c r="A131" s="173"/>
      <c r="B131" s="173"/>
      <c r="C131" s="173"/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  <c r="N131" s="173"/>
      <c r="O131" s="173"/>
      <c r="P131" s="173"/>
      <c r="Q131" s="173"/>
      <c r="R131" s="173"/>
    </row>
    <row r="132" spans="1:18" x14ac:dyDescent="0.2">
      <c r="A132" s="173"/>
      <c r="B132" s="173"/>
      <c r="C132" s="173"/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</row>
  </sheetData>
  <autoFilter ref="A18:R81" xr:uid="{00000000-0009-0000-0000-000001000000}"/>
  <mergeCells count="79">
    <mergeCell ref="B126:D126"/>
    <mergeCell ref="E126:R126"/>
    <mergeCell ref="B127:D127"/>
    <mergeCell ref="E127:R127"/>
    <mergeCell ref="A129:R132"/>
    <mergeCell ref="B123:D123"/>
    <mergeCell ref="E123:R123"/>
    <mergeCell ref="B124:D124"/>
    <mergeCell ref="E124:R124"/>
    <mergeCell ref="B125:D125"/>
    <mergeCell ref="E125:R125"/>
    <mergeCell ref="B120:D120"/>
    <mergeCell ref="E120:R120"/>
    <mergeCell ref="B121:D121"/>
    <mergeCell ref="E121:R121"/>
    <mergeCell ref="B122:D122"/>
    <mergeCell ref="E122:R122"/>
    <mergeCell ref="B104:R104"/>
    <mergeCell ref="B119:D119"/>
    <mergeCell ref="E119:R119"/>
    <mergeCell ref="B108:R108"/>
    <mergeCell ref="B109:R109"/>
    <mergeCell ref="B110:R110"/>
    <mergeCell ref="B111:R111"/>
    <mergeCell ref="B112:R112"/>
    <mergeCell ref="B113:R113"/>
    <mergeCell ref="B114:R114"/>
    <mergeCell ref="B115:R115"/>
    <mergeCell ref="B116:R116"/>
    <mergeCell ref="B118:D118"/>
    <mergeCell ref="E118:R118"/>
    <mergeCell ref="A105:A107"/>
    <mergeCell ref="B105:R105"/>
    <mergeCell ref="B106:R106"/>
    <mergeCell ref="B107:R107"/>
    <mergeCell ref="E9:K9"/>
    <mergeCell ref="L9:R9"/>
    <mergeCell ref="E10:K10"/>
    <mergeCell ref="L10:R10"/>
    <mergeCell ref="E11:K11"/>
    <mergeCell ref="L11:R11"/>
    <mergeCell ref="A99:D99"/>
    <mergeCell ref="A100:D100"/>
    <mergeCell ref="A14:A15"/>
    <mergeCell ref="B14:B15"/>
    <mergeCell ref="C14:C15"/>
    <mergeCell ref="D14:D15"/>
    <mergeCell ref="A2:L2"/>
    <mergeCell ref="A3:L3"/>
    <mergeCell ref="A4:R4"/>
    <mergeCell ref="E6:K6"/>
    <mergeCell ref="L6:R6"/>
    <mergeCell ref="E7:K7"/>
    <mergeCell ref="L7:R7"/>
    <mergeCell ref="G14:G15"/>
    <mergeCell ref="K14:N14"/>
    <mergeCell ref="O14:R14"/>
    <mergeCell ref="H14:H15"/>
    <mergeCell ref="I14:I15"/>
    <mergeCell ref="J14:J15"/>
    <mergeCell ref="E14:E15"/>
    <mergeCell ref="F14:F15"/>
    <mergeCell ref="E8:K8"/>
    <mergeCell ref="L8:R8"/>
    <mergeCell ref="E12:K12"/>
    <mergeCell ref="L12:R12"/>
    <mergeCell ref="E13:K13"/>
    <mergeCell ref="L13:R13"/>
    <mergeCell ref="D98:G98"/>
    <mergeCell ref="D87:G87"/>
    <mergeCell ref="D10:D13"/>
    <mergeCell ref="D54:G54"/>
    <mergeCell ref="D61:G61"/>
    <mergeCell ref="D68:G68"/>
    <mergeCell ref="D78:G78"/>
    <mergeCell ref="D33:G33"/>
    <mergeCell ref="D18:G18"/>
    <mergeCell ref="D38:G38"/>
    <mergeCell ref="D43:G43"/>
  </mergeCells>
  <pageMargins left="0.7" right="0.7" top="0.75" bottom="0.75" header="0.3" footer="0.3"/>
  <pageSetup paperSize="9" scale="93" orientation="portrait" r:id="rId1"/>
  <rowBreaks count="2" manualBreakCount="2">
    <brk id="45" max="6" man="1"/>
    <brk id="96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51FF111C3A7443800A952CF6FA406D" ma:contentTypeVersion="4" ma:contentTypeDescription="Create a new document." ma:contentTypeScope="" ma:versionID="4bd542f22a752f5b2cf9734d3ef743e6">
  <xsd:schema xmlns:xsd="http://www.w3.org/2001/XMLSchema" xmlns:xs="http://www.w3.org/2001/XMLSchema" xmlns:p="http://schemas.microsoft.com/office/2006/metadata/properties" xmlns:ns3="8f118748-43f8-41bc-9d60-a8fe458a0b55" targetNamespace="http://schemas.microsoft.com/office/2006/metadata/properties" ma:root="true" ma:fieldsID="5630e11a413661a89f6b1c360d05828d" ns3:_="">
    <xsd:import namespace="8f118748-43f8-41bc-9d60-a8fe458a0b5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118748-43f8-41bc-9d60-a8fe458a0b5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909AF1-A107-451C-B177-16BC7C8AB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20BEE0-FED1-4CD5-AF33-4ED649941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118748-43f8-41bc-9d60-a8fe458a0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29C8CD-F3D9-4527-9767-EB141C59E14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ВОР Корпус 9 фасад</vt:lpstr>
      <vt:lpstr>ВОР Корпус 15 фасад </vt:lpstr>
      <vt:lpstr>'ВОР Корпус 9 фасад'!Область_печати</vt:lpstr>
    </vt:vector>
  </TitlesOfParts>
  <Manager/>
  <Company>Эталон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Дмитрий Кашинский</dc:creator>
  <cp:keywords/>
  <dc:description/>
  <cp:lastModifiedBy>Дудкина Дарья Викторовна</cp:lastModifiedBy>
  <cp:revision/>
  <dcterms:created xsi:type="dcterms:W3CDTF">2012-02-18T10:18:33Z</dcterms:created>
  <dcterms:modified xsi:type="dcterms:W3CDTF">2026-09-30T08:42:12Z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0x0101006451FF111C3A7443800A952CF6FA406D</vt:lpwstr>
  </property>
</Properties>
</file>